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daarz-my.sharepoint.com/personal/ika_bukvic_hemofarm_com/Documents/Desktop/"/>
    </mc:Choice>
  </mc:AlternateContent>
  <xr:revisionPtr revIDLastSave="0" documentId="8_{39C49037-00F8-42D4-AB92-06712795D335}" xr6:coauthVersionLast="45" xr6:coauthVersionMax="45" xr10:uidLastSave="{00000000-0000-0000-0000-000000000000}"/>
  <bookViews>
    <workbookView xWindow="-120" yWindow="-120" windowWidth="29040" windowHeight="15840" activeTab="5" xr2:uid="{3032B475-43E0-41EB-B51A-B17946A71FDB}"/>
  </bookViews>
  <sheets>
    <sheet name="Ugovori o dijelu 2022." sheetId="1" r:id="rId1"/>
    <sheet name="Donacije BiH 2022." sheetId="2" r:id="rId2"/>
    <sheet name="Donacije Superheroji" sheetId="3" r:id="rId3"/>
    <sheet name="Strucni skupovi 2022.BiH" sheetId="4" r:id="rId4"/>
    <sheet name="Stručni skupovi BL" sheetId="5" r:id="rId5"/>
    <sheet name="Stručni skupovi Federacija BiH" sheetId="6" r:id="rId6"/>
  </sheets>
  <definedNames>
    <definedName name="_xlnm._FilterDatabase" localSheetId="4" hidden="1">'Stručni skupovi BL'!$A$4:$E$88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2" l="1"/>
  <c r="D7" i="1"/>
  <c r="D7" i="4"/>
  <c r="C7" i="4"/>
  <c r="D63" i="6" l="1"/>
  <c r="D73" i="6" s="1"/>
  <c r="D61" i="6"/>
  <c r="D53" i="6"/>
  <c r="D50" i="6"/>
  <c r="D25" i="6"/>
  <c r="C73" i="6"/>
  <c r="D84" i="5"/>
  <c r="D79" i="5"/>
  <c r="D71" i="5"/>
  <c r="D58" i="5"/>
  <c r="D48" i="5"/>
  <c r="D33" i="5"/>
  <c r="D31" i="5"/>
  <c r="D24" i="5"/>
  <c r="D22" i="5"/>
  <c r="D16" i="5"/>
  <c r="D14" i="5"/>
  <c r="D12" i="5"/>
  <c r="C88" i="5"/>
  <c r="D88" i="5" l="1"/>
  <c r="F10" i="2"/>
  <c r="F11" i="2"/>
  <c r="F12" i="2"/>
  <c r="F9" i="2"/>
  <c r="G28" i="3"/>
  <c r="H28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10" i="3"/>
  <c r="F13" i="2" l="1"/>
</calcChain>
</file>

<file path=xl/sharedStrings.xml><?xml version="1.0" encoding="utf-8"?>
<sst xmlns="http://schemas.openxmlformats.org/spreadsheetml/2006/main" count="284" uniqueCount="214">
  <si>
    <t>Donacije</t>
  </si>
  <si>
    <t>Strucni skupovi</t>
  </si>
  <si>
    <t>UKUPNO</t>
  </si>
  <si>
    <t>RS</t>
  </si>
  <si>
    <t>FBiH</t>
  </si>
  <si>
    <t>Ukupno</t>
  </si>
  <si>
    <t>NETO  km</t>
  </si>
  <si>
    <t>CIJENA+ PDV KM</t>
  </si>
  <si>
    <t>EUR</t>
  </si>
  <si>
    <t xml:space="preserve">KC  </t>
  </si>
  <si>
    <t>r.br.</t>
  </si>
  <si>
    <t>NAZIV DOGAĐAJA</t>
  </si>
  <si>
    <t>ukupno BAM s PDV-om:</t>
  </si>
  <si>
    <t>Ukupni troškovi sponzorstva:</t>
  </si>
  <si>
    <t>ukupmo BAM s PDV-om:</t>
  </si>
  <si>
    <t>Hemofarm doo Banja Luka</t>
  </si>
  <si>
    <t>Hemofarm doo Sarajevo</t>
  </si>
  <si>
    <t xml:space="preserve">broj učesnika </t>
  </si>
  <si>
    <t>broj učesnika</t>
  </si>
  <si>
    <t>Ukupan broj  ugovora o angažovanju zdravstvenih radnika u 2022. godini BiH</t>
  </si>
  <si>
    <t>Ukupan bruto iznos donacija u 2022. godini BiH.(BAM bruto)</t>
  </si>
  <si>
    <t>Ukupan broj  donacija u 2022. godini BiH.</t>
  </si>
  <si>
    <t>Ukupan broj  donacija iz kampanje "Super heroji"2022. BiH.</t>
  </si>
  <si>
    <t>Ukupan bruto iznos donacija iz kampanje "Super heroji"2022.BiH.(BAM-bruto)</t>
  </si>
  <si>
    <t>Ukupan broj  stručnih skupova u 2022. BiH.</t>
  </si>
  <si>
    <t>Ukupan bruto iznos  stručnih skupova u 2022.BiH.(BAM-bruto)</t>
  </si>
  <si>
    <t>Ukupan bruto iznos isplaćenih honorara zdravstvenim radnicima u 2022. BiH (BAM).BRUTO</t>
  </si>
  <si>
    <t>KLINIČKI CENTAR UNIVERZITETA U SARAJEVU</t>
  </si>
  <si>
    <t>KLINIČKI CENTAR TUZLA</t>
  </si>
  <si>
    <t>UDRUŽENJE DONA</t>
  </si>
  <si>
    <t>Univerzitetsko klinički centar Republike Srpske</t>
  </si>
  <si>
    <t>Federacija BiH</t>
  </si>
  <si>
    <t>Republika Srpska</t>
  </si>
  <si>
    <t>donacija</t>
  </si>
  <si>
    <t>4 donacije</t>
  </si>
  <si>
    <t>18 donacija</t>
  </si>
  <si>
    <t>DZ BANJA LUKA</t>
  </si>
  <si>
    <t>DZ SVETI LUKA BILEĆA</t>
  </si>
  <si>
    <t>JZU BOLNICA ZVORNIK</t>
  </si>
  <si>
    <t>JZU ZDRAVSTVENI CENTAR BRČKO</t>
  </si>
  <si>
    <t>JZU DZ BANOVIĆI</t>
  </si>
  <si>
    <t>ZU DOM ZDRAVLJA BIHAĆ</t>
  </si>
  <si>
    <t>JU DZ KANTONA SARAJEVO</t>
  </si>
  <si>
    <t>KANTONALNA BOLNICA BIHAĆ</t>
  </si>
  <si>
    <t>OPĆA BOLNICA JAJCE</t>
  </si>
  <si>
    <t>Opšta bolnica Prijedor</t>
  </si>
  <si>
    <t>JZU BOLNICA GRADIŠKA</t>
  </si>
  <si>
    <t>Brčko Distrikt</t>
  </si>
  <si>
    <t>CTG F3 FETAL MONITOR</t>
  </si>
  <si>
    <t>EKG APARAT</t>
  </si>
  <si>
    <t>SKUPOVI u 2022.</t>
  </si>
  <si>
    <t>Štand i predavanje: "Sastanak Udruženja fizioterapeuta R.Srpske", 26.02.2022., Terme Ozren, Petrovo</t>
  </si>
  <si>
    <t>Kotizacija za edukaciju: post Covid savjetovaliste u apoteci, 26.02.2022., Banja Luka</t>
  </si>
  <si>
    <t>Kotizacija: "Februarski tečaj", beograd, 04.-06.03.2022.god._Online događaj</t>
  </si>
  <si>
    <t>Kotizacija: "Škola arterijske krutosti i Holtera krvnog pritiska", Sarajevo, 19.03.2022.</t>
  </si>
  <si>
    <t>Kotizacije i smještaj: "7. PRACSIS /34. ACC Ogranka za Srbiju i Republiku Srpsku/", Zlatibor, 24.-26.03.2022. god.</t>
  </si>
  <si>
    <t>HF predavanje na "Simpozijumu Udruženja onkologa R.Srpske", 22.-25.03.2022.god. , B.Luka (online događaj)</t>
  </si>
  <si>
    <t>Kotizacija: "11. Simozijum dečije i adolescentne ginekologije Srbije sa međunarodnim učešćem", Beograd, 25.03.2022.god.</t>
  </si>
  <si>
    <t xml:space="preserve">Štand, predavanje, smještaj i kotizacije: "XXVI sasatanak Udruženja ORL R.Srpske", 31.03.- 02.04.2022.god., Terme Ozren, Petrovo </t>
  </si>
  <si>
    <t>15. HRVATSKI ONKOLOŠKI KONGRES, Opatija, 31.03.-03.04.2022.god.</t>
  </si>
  <si>
    <t>Platinasti sponzor-uključene kotizacije u paket, te sponzorstvo smještaja i prevoza za grupu:  2.Međun.kongres HISPA i ISVH, Bijeljina ,01-03.04.2022.,  Etno selo Stanišići</t>
  </si>
  <si>
    <t>Kotizacije: "IX Simpozij magistara farmacije Tuzlanskog Kantona", Tuzla, 09.04.2022.god.</t>
  </si>
  <si>
    <t>Srebrni sponzor skupa, smještaj i kotizacije: "UGORS", Trebinje, 07.-10.04.2022.god.</t>
  </si>
  <si>
    <t>Predavanje, korištenje konf.sale,konzumacija: "Hemofarmova Psihijatrijska škola", T.Ozren Petrovo, 15.-17.04.2022.</t>
  </si>
  <si>
    <t>Smještaj: "Fizijatrijski dani C.Gore", Igalo 15.-16.04.2022.</t>
  </si>
  <si>
    <t>Kotizacija i smještaj: "SVETSKI DAN GLASA 2022", 14.-16. APRIL 2022., Tornik, Zlatibor</t>
  </si>
  <si>
    <t>Smještaj: " Simpozijum- “Odabrane teme iz kardiologije”, Jahorina, 08.-10.04.2022.god.</t>
  </si>
  <si>
    <t>Kotizacija i smještaj, prevoz: "ESGE DAYS 2022", Prag, Češka, 28-30.04.2022.</t>
  </si>
  <si>
    <t>Kotizacija i smještaj,  HF simpozij na skupu: "20. Pedijatrijski dani Udruženja pedijatara R. Srpske" , 15.-17.04.2022.god., Trebinje</t>
  </si>
  <si>
    <t>Štand i predavanje: "Svjetski dan porodične medicine", Zvornik, 20.05.2022.god.</t>
  </si>
  <si>
    <t xml:space="preserve">Sponzorstvo-prijtelj kongresa, kotizacije i smještaj/kong.paket za goste: "3. Kongres ortopeda i traumatologa BiH”, Jahorina, 12.-14.05.2022. </t>
  </si>
  <si>
    <t>Kotizacije i smještaj: "6. Kongres Udruženja infektologa Srbije", 19.-21.05.2022.,Novi Sad</t>
  </si>
  <si>
    <t>Kotizacija i smještaj:  "XVI Nacionalni Kongres Udruženja psihijatara Srbije", 19.-22.05.2022., Beograd</t>
  </si>
  <si>
    <t>Kotizacija i smještaj: "GAK nedelja", Beograd od 26.-27..05.2022.god.</t>
  </si>
  <si>
    <t>Smještaj, ishrana, konf.sala/tehn.oprema: "HF Dani kardiologije" , Jahorina, 20-22.05.2022.god.</t>
  </si>
  <si>
    <t>Smještaj: "Simpozijum magistara framacije FBiH", Neum, 20.-22.05.2022.god.</t>
  </si>
  <si>
    <t>Kotizacija i smještaj/kongresn paket z agoste: "Simpozijum urološki dani Srbije",  20.-22.05.2022.god., Zlatibor</t>
  </si>
  <si>
    <t>Kotizacije i smještaj: "Majski pulmološki dani", B.Luka, 19.-21.05.2022.</t>
  </si>
  <si>
    <t>Kotizacija: "V Hrvatski Kongres iz liječenja boli", 26.-28.05.2022.god.</t>
  </si>
  <si>
    <t>Kotizacija i smještaj: "3. Internac AAA Kongresu o alergiji, astmi i atopijskom dermatitisu", Sarajevo, 27.-29.05.2022.god.</t>
  </si>
  <si>
    <t>Kotizacija i smještaj: "22 . BG dermatoloski dani",25-27,05.2022.</t>
  </si>
  <si>
    <t>Kotizacija i smještaj: PharmaExpert -LEADERSHIP WEEKEND 2022, 25-27.05.2022.Jahorina</t>
  </si>
  <si>
    <t>Simpozijum HF tokom "2.Simpozijuma o št.žlijezdi", BL, 27.-28.05.2022.god.</t>
  </si>
  <si>
    <t>Kotizacije: " 12.međunarodni simpozijum za rame i lakat" , Beograd, 27.05.2022.</t>
  </si>
  <si>
    <t>Kotizacije i smještaj: "Mostarska psihijatrijska subota, 04.06.2022.god, Mostar</t>
  </si>
  <si>
    <t>Kotizacija i avioprevoz: "19th World Congress in Fetal Medicine" ,26.-30.06. 2022, Crete, Greece</t>
  </si>
  <si>
    <t>Kotizacije i smještaj: "XII Balkanski Kongres otorinolaringologa", 01.-05.06. 2022.,Ohrid</t>
  </si>
  <si>
    <t>Kotizacije i smještaj: "KONGRES ORL SRBIJE i 61. ORL NEDELJA", 02-04.06., Vrnjačka Banja</t>
  </si>
  <si>
    <t>Kotizacije i smještaj: "XXI Kongres Udruzenja internista Srbije", 11.-14. 06.Vrnjačka Banja</t>
  </si>
  <si>
    <t>Štand: "Stručni sastanak Udruženja reumatologa BiH", 17.-19.06.2022. Petrovo kod Doboja</t>
  </si>
  <si>
    <t>Kotizacije: " 14th EDS Meeting – Postgraduate Course “Modern management of GI disease”, Beograd, 09.-11.06.2022.</t>
  </si>
  <si>
    <t>Kotizacije i smještaj: "24.Seminar pedijatrijske škole Srbije", Vrnjačka Banja, 14.-18.06.2022.</t>
  </si>
  <si>
    <t>Štand: "XIII Simpozijum Udruženja  hirurga RS i hir.sekcije Srpskog  lekarskog društva", 23.-26.06.2022.god., Foča</t>
  </si>
  <si>
    <t>Kotizacija, smještaj, prevoz, ishrana: "EAU 2022", Amsterdam,  01.-04.07.2022.god.</t>
  </si>
  <si>
    <t>Kotizacija, smjestaj, prevoz, ishrana: "Ljetna škola sa PharmaExpertom", Plitvice, 26.-28.08.2022.</t>
  </si>
  <si>
    <t>Kotizacije, smještaj, avioprevoz: "ESC Barselona", 26.-29.08.2022.</t>
  </si>
  <si>
    <t>Smještaj , ishrana: "Hemofarmova urološka škola", Mostar, 16.-18.09.2022.god.</t>
  </si>
  <si>
    <t>Smještaj i ishrana: "predavanja Foča-Hemofarm i predavanja MA",  09-11.09.2022.god.</t>
  </si>
  <si>
    <t>Smještaj i kotizacija: "SINERGY 2022", Beograd, 08.-09.09 2022.god.</t>
  </si>
  <si>
    <t>Štand, kotizacije i smještaj: "2. Simpozijum doktora medicine", Doboj, 08.-11.09. 2022</t>
  </si>
  <si>
    <t>Smještaj i kotizacija: " 6. Adriatic Uroloski Forum", u Budvi, od 22.-25.09.2022.god</t>
  </si>
  <si>
    <t>Smještaj, ishrana, preevoz: "Hemofarmova CHC škola", Neum, 23-25.09.2022.god.</t>
  </si>
  <si>
    <t>Štand: "Sastanak Udruženja onkologa Republike Srpske" , Trebinje, 30.09.-02.10.2022.god.</t>
  </si>
  <si>
    <t>Kotizacije i smještaj: “Godišnji kongres Udruženja reumatologa Srbije i Udruženja obolelih od reumatskih bolesti Srbije 2022”, od 14. -17.09.2022, Beograd</t>
  </si>
  <si>
    <t>Kotizacije i smještaj: “22. Kongresa fizikalne i rehabilitacione medicine  Srbije sa međunarodnim učešćem”, Vrnjačka Banja, 29.09.-02.10.2022.</t>
  </si>
  <si>
    <t>Kotizacije i smještaj: "Kongres internista", Poreč, 30.09.-02.10.2022.god</t>
  </si>
  <si>
    <t>Smještaj: "SIMPOZIJUM UDRUŽENJA KARDIOLOGA REPUBLIKE SRPSKE „PRIM DR ZORAN PAOVICA“; Trebinje, 23.-25.09.2022.</t>
  </si>
  <si>
    <t>Kotizacije: "26 osnovni kurs ehokardiografije na IKVB Dedinje", 26.09.-31.12.2022.Beograd</t>
  </si>
  <si>
    <t>Kotizacije i smještaj: " XXXIV Simpozij hr. društva za pedijatrijsku pulmologiju", Split, 30.09.-02.10.2022.god.</t>
  </si>
  <si>
    <t>Štand: “III Akademija peritoneumske dijalize”, Trebinje, 23.-25.09.2022.</t>
  </si>
  <si>
    <t>Kotizacije i smještaj: "ECHOSRBIJA 2022", 06.-08.10.2022.god. , Beograd</t>
  </si>
  <si>
    <t>Štand i predavanja, smještaj i ishrana: "Konferencija XVII dani porodične medicine Republike Srpske  smeđ.učešćem", Teslić, 14.-16.10.2022.god.</t>
  </si>
  <si>
    <t>Kotizacija i smještaj: "BAF Kongres", Beograd, 14.-16.10.2022.</t>
  </si>
  <si>
    <t>Kotizacije sa sveč.večerom i smještaj: "VIII .Kongres farmaceuta Srbije,-"SFUS ", Beograd, 12.-15.10.2022.god.</t>
  </si>
  <si>
    <t>Smještaj: "IV srpski kongres o menopauzi i involutivnom hipoandrogenizmu", Beograd, 14-15.10.2022.</t>
  </si>
  <si>
    <t>Smještaj i predavanja: " 3.Kongres anesteziologa i reanimatologa u BiH s međun.učešćem , Teslić, B.Vrućica od 20.-23.10.2022.god.</t>
  </si>
  <si>
    <t>Kotizacije, smještaj i predavanje: "Jesenji sasatnak Udr.pedijatara Republike Srpske", 21.-23.10.2022. Jahorina</t>
  </si>
  <si>
    <t>Kotizacija: "Kurs UZV vrata", Osijek, 21.-22.10.2022.god. _ kotizacija za napredni tečaj</t>
  </si>
  <si>
    <t>Kotizacija: "24. godišnji kongres Hrvatskog reumatološkog društva" , Rovinj, 27.-30.10.2022.</t>
  </si>
  <si>
    <t>Kotizacija i smještaj: “Meet the ESVS in Serbia”, 30.-31.10.2022.god je na:</t>
  </si>
  <si>
    <t>Kotizacije  smještaj: "Dani Univerzitetske dečije klinike Tiršova 2022.", 20.-21.10.2022., Beograd</t>
  </si>
  <si>
    <t>Kotizacija: "VIII Belgrade MASTER CLASS-Regenerativne tehnike u rehabilitaciji i lečenju bolnih stanja", 21.10.2022., Beograd</t>
  </si>
  <si>
    <t>Kotizacija i smještaj: "DLUMS 2022", Niš, 04.-06.11.2022.</t>
  </si>
  <si>
    <t>Kotizacija i smještaj: "59. Kanceroloska nedjelja", Beograd, 23.-26.11.2022.god.</t>
  </si>
  <si>
    <t>Kotizacija: "I Kongres bronhologa Srbije", Novi Sad 25.-27.11.2022.god.</t>
  </si>
  <si>
    <t>Smještaj: "Simpozij udruženja reumatologa u BiH", Mostar 11.-13.11.2022.god.</t>
  </si>
  <si>
    <t>Kotizacija: "SWOC 2022", Igman, 02-04.12.2022.god.</t>
  </si>
  <si>
    <t>Kotizacija: "III Kongres preventivne pedijatrije Beograd", 02.-04.12.2022.god.</t>
  </si>
  <si>
    <t>Kotizacija: "BLS kurs", Sarajevo, 11.01.2022.</t>
  </si>
  <si>
    <t>"Post COVID savjetovaliste u apoteci", Banja Luka, 26.02.2022.</t>
  </si>
  <si>
    <t>Kotizacija za edukaciju: "Kurs kardioloskog ultrazvuka", Tuzla, 31.01.-25.02.2022.god.</t>
  </si>
  <si>
    <t>Kotizacija i smještaj: "10. Endokrinološki kongres i simpozij 2. Endokrinološki dani", Zagreb od 18.-20.3.2022.</t>
  </si>
  <si>
    <t>Kkotizacije, smještaj, ishrana: "11. Simozijum dečije i adolescentne ginekologije Srbije sa međunarodnim učešćem, Beograd, 25.03.2022.god.</t>
  </si>
  <si>
    <t>Kotizacija i smještaj: "Hitna stanja u internoj medicini_Tečaj trajnog medicinskog usavršavanja", Split, 17.-19.03.2022.god.</t>
  </si>
  <si>
    <t xml:space="preserve">Smještaj: “The First World Conference Fighting COVID-19 Pandemic Health Challenges”, 26.-28.03.2022., Beograd </t>
  </si>
  <si>
    <t xml:space="preserve">Kotizacije: "Škola UZV Dedinje, 25.Osnovni kurs", Beograd_ (teorijski dio 28.02.-04.03.2022., praktični dio 07.03.-28.05.2022.god.) </t>
  </si>
  <si>
    <t>Kotizacije i štand: "IX Simpozij magistara farmacije Tuzlanskog Kantona", Tuzla, 09.04.2022.god.</t>
  </si>
  <si>
    <t>Kotizacija: " UGORS",  Trebinje, 07.-10.04.2022.god.</t>
  </si>
  <si>
    <t>Kotizacije: "Tečaj naprednih mjera održavanja života djece i novorođenčadi", Samobor, 23.-24.04.2022.god.</t>
  </si>
  <si>
    <t>Smještaj: "ECCMID 2022", Lisabon, Portugal, 23.-26.04.2022.</t>
  </si>
  <si>
    <t>Kotizacije i smještaj: "38.sminar: Hrvatske proljetne pedijatrijske škole", Split, 25.-29.04.2022.god.</t>
  </si>
  <si>
    <t>Kotizacije i smještaj: "20 Pedijatrijski dani R.Srpske", Trebinje 15.-17.04.2022.god.</t>
  </si>
  <si>
    <t xml:space="preserve">Kotizacije sa sveč.večerom i smještaj (kongresni paket za goste): "3. Kongres ortopeda i traumatologa BiH”, Jahorina, 12.-14.05.2022. </t>
  </si>
  <si>
    <t>Smještaj: "17. BYSOP", Beograd 13. i 14.05.2022.god.</t>
  </si>
  <si>
    <t>Smještaj, kongr.sala, ishrana, aviokarte: "Hemofarmovi Dani kardiologije_Trombopatije" , Jahorina, 20.-22.05.2022.god.</t>
  </si>
  <si>
    <t>Štand, kotizacije sa sveč.večerom: "3. Internac AAA Kongresu o alergiji, astmi i atopijskom dermatitisu", Sarajevo, 27.-29.05.2022.god.</t>
  </si>
  <si>
    <t>Štand, kotizacije i smještaj: Simpozijum magistara framacije FBiH, Neum 20.-22.05.2022.</t>
  </si>
  <si>
    <t>Kotizacija i smještaj: "NEUROYMS-Southeast European MS Congress", Beograd, 20.-22.2022.</t>
  </si>
  <si>
    <t>Kotizacija i smještaj: "Simpozij intenzivne medicine", Zadar 20.-22.Maj</t>
  </si>
  <si>
    <t>Kotizacije i smještaj: "14.Osječki urološki dani 2022 ", Osijek, 12.-14.05.2022.</t>
  </si>
  <si>
    <t>Kotizacija: "Ginekolosko-akuserska nedelja", 26.-27.05.2022.god., Beograd</t>
  </si>
  <si>
    <t xml:space="preserve">Kotizacija i smještaj: "XII Balkanski Kongres otorinolaringologa", 01.-05.06.2022., Ohrid </t>
  </si>
  <si>
    <t>2. KONGRES NEFROLOGA REPUBLIKE SRPSKE sa međunarodnim učešćem, 02-04.06.2022.</t>
  </si>
  <si>
    <t>Kotizacije i smještaj: "ALS KURS" , Sarajevo, 08.-09.06.2022.god.</t>
  </si>
  <si>
    <t>Kotizacije i smještaj: "14 th Zadar Summer School of Neurosonology and Stroke Management", 23.-25.06.2022.god., Zadar</t>
  </si>
  <si>
    <t>Kotizacija, avioprevoz i smještaj: "EAU_EuroTech", Istanbul, 25.-28.05.2022.god.</t>
  </si>
  <si>
    <t>Kotizacija: "Mostarska psihijatrijska subota", 04.06.2022.god.</t>
  </si>
  <si>
    <t>Kotizacija: "Prva skola ehokardiografije KCUS", 06.05.-12.06.2022.god.</t>
  </si>
  <si>
    <t>Štand i predavanje: "TE i stres ehokardiografije za kardiologe", 20.-25.07.2022., Sarajevo</t>
  </si>
  <si>
    <t>Kotizacija, smještaj i ishrana: "Ljetna škola sa PharmaExpertom", Plitvice, 26.-28.08.2022.god.</t>
  </si>
  <si>
    <t>Smještaj, ishrana: "Hemofarmova urološka škola", Mostar, 16.-18.09.2022.</t>
  </si>
  <si>
    <t>Kotizacija: "EPALS napredno održavanje života djece i novorođenčadi", Pula, 03.-04.09.2022.god.</t>
  </si>
  <si>
    <t>ERS International Congress 2022, 04.-06.09.2022.god., Barselona, Španija</t>
  </si>
  <si>
    <t>Smještaj, ishrana, prevoz busom za grupu i aviokarta: "Hemofarmova škola neurologije-Neuroforum",  Neum, 09.-11.09.2022.god.</t>
  </si>
  <si>
    <t>Kotizacija i smještaj: "21th EUSUHM 2022 Congress", Split, 29.09.-02.10.2022.god.</t>
  </si>
  <si>
    <t>Predavanje, štand, kotizacije, smještaj: "XXVI simpozij infektologa BiH sa međunarodnim učešćem”, 23.-25.09.2022. god., Sarajevo</t>
  </si>
  <si>
    <t>Avioprevoz, kotizacija, smještaj: "EASD 2022", Štokholm, 19.-23.09.2022.</t>
  </si>
  <si>
    <t xml:space="preserve"> Kotizacije, smještaj, avioprevoz s transferom: "ESC Congress 2022", Barselona, 26.-29.08.2022.god.</t>
  </si>
  <si>
    <t>Avioprevoz: "SICOT"_“42. Kongresa ortopeda” u Kuala Lumpuru od 28.—30.09.2022.god.</t>
  </si>
  <si>
    <t>Smještaj, konf.sala, ishrana, prevoz grupe: "Hemofarmova CHC škola", Neum, 23.-25.09.2022.</t>
  </si>
  <si>
    <t xml:space="preserve">Sufinansiranje kotizacije za: "26. osnovni kurs ehokardiografije na IKVB Dedinje", 26.09.-31.12.2022., Beograd </t>
  </si>
  <si>
    <t>Kotizacije: "EAPS 2022 Congress", Barselona, 07.-11.Oktobar 2022</t>
  </si>
  <si>
    <t>Kotizacija, smještaj i avioprevoz: "35th ECNP", Beč., 15.-18.10.2022.god.</t>
  </si>
  <si>
    <t>Kotizacija, smještaj i avioprevoz: "EUSEM_Kongres urgentne medicine", Berlin, 15.-19.10.2022.god.</t>
  </si>
  <si>
    <t>kongresni paket(kotiz+smjestaj), avioprevoz s transferom: (TEE-ESC ) EACVI Teaching Course on Transoesophageal 2D and 3D Echocardiography , Prag, 21.-23-10.2022.god.</t>
  </si>
  <si>
    <t>Kotiz, smještaj, prevoz: "UEG WEEK Beč", od 08.-11.10.2022.god.</t>
  </si>
  <si>
    <t>Kotizacije i smještaj: "Dvodnevna radionica: Hirurgija šake i stopala“, 30.09.- 01.10.2022, Tuzla</t>
  </si>
  <si>
    <t>Kotizacija: "AO Trauma Course-Basic Principales of  Fracture Management 1000RP", Zagreb, 03.-04.11.20222.god.</t>
  </si>
  <si>
    <t>Kotizacija: “6th Congress of European ORL-HNS Congress”, Milano, 29.10.-02.11.2022.god.</t>
  </si>
  <si>
    <t>Kotizacija: "SEIC 2022", Dubrovnik, 22.-23.10.2022</t>
  </si>
  <si>
    <t>Kotizacija i smještaj: "Međunarodni 30. Podunavski psihijatrijski simpozij", 28-29.10.2022., Tuzla</t>
  </si>
  <si>
    <t>Kotizacija i smještaj: "Intenzivni tečaj - Opstetričke operacije“, Sarajevo, 27.-30.10.2022.</t>
  </si>
  <si>
    <t>Kotizacije sa sveč.večerom i smještaj: "9.Kongres kardiologa u BiH", Sarajevo, 10.-13.10.2022.</t>
  </si>
  <si>
    <t>Kotizacije sa sveč.večerom i smještaj: "SFUS 2022", Beograd 12.-15.10.2022.god.</t>
  </si>
  <si>
    <t>Štand, predavanje, kotizacije sveč.večere, smještaj : "11. Forum obiteljske/porodične medicine , u Mostaru od 18.-20.11.2022.</t>
  </si>
  <si>
    <t>Kongresni paket (kotiz. ismj): "Jesenj sastanak Udruzenja pedijatara R.Srpske", Jahorina, 21.-23.10.2022.god.</t>
  </si>
  <si>
    <t>Kotizacija, smjestaj, avioprevoz: "ACVC School", 2022, 18.-19.11.2022, Barselona</t>
  </si>
  <si>
    <t>Štand, predavanje, kotizacije, smještaj: "V Kongrs psihijatara u BiH", Mostar 4-6.11.2022.</t>
  </si>
  <si>
    <t>Kotizacija za učešće na edukaciji: "UZV ABDOMENA", Tuzla,  24.10-18.11.2022.god.</t>
  </si>
  <si>
    <t>kotizacije: "9. Znanstveni sastanak TUMORI PROSTATE", Zagreb 11.11.2022.</t>
  </si>
  <si>
    <t>Kotizacije i smještaj: " KARDIO 2022", Zagreb, 24-27.11.2022.</t>
  </si>
  <si>
    <t xml:space="preserve">Štand: "Sponsorship of the 18thSchool of nephrology",  Trebinje, 14.-16-10.2022.
</t>
  </si>
  <si>
    <t>Štand i predavanje: 4 Simpozij JZU Dom zdravlja KT Sarajevo, 18.11.2022.</t>
  </si>
  <si>
    <t>Štand: "Simpozij Udruzenja Dijabetes i Srce TK" , Tuzla i Kladanj"Muska Voda",11.-13.Novembar 2022</t>
  </si>
  <si>
    <t>Kotizacija i smještaj: „Uloga farmaceuta u praćenju pacijenata s astmom“, Bijeljina, 25.06.2022.god.</t>
  </si>
  <si>
    <t>Stand, predavanje: XXVI simpozij infektologa BiH sa međunarodnim učešćem”, 23.-25.09.2022. god., Sarajevo</t>
  </si>
  <si>
    <t>Kotizacije sa sveč.večerom i smještaj: " 9.Kongres Udruženja kardiologa u BiH", Sarajevo, 13.-16.10.2022.god.</t>
  </si>
  <si>
    <t>Smještaj, ishrana, korištenje tehnike u konf.sali: "Hemofarmova škola neurologije-Neuroforum", Neum 09.-11.09.2022</t>
  </si>
  <si>
    <t>Štand , predavanje, kotizacija i smještaj: "V Kongres psihijatara u BiH", 04-06.11.2022., Mostar</t>
  </si>
  <si>
    <t>na 25 skupova imamo učešće obe poslovne jedinice iz BiH  (Hemofarm doo Sarajevo i Hemofarm doo Banja Luka)</t>
  </si>
  <si>
    <t>Štand, predavanje, kotizacije i smještaj: 6.Kogres doktora medicine Republike Srpske sa međunardnim učešćem, Teslić, 16.-18.09.2022.god.</t>
  </si>
  <si>
    <t>Mliječne formule</t>
  </si>
  <si>
    <t>donacija-oprema</t>
  </si>
  <si>
    <t>donacija-lijekovi</t>
  </si>
  <si>
    <t>donacija- suplementi</t>
  </si>
  <si>
    <t xml:space="preserve"> 114 ugovora</t>
  </si>
  <si>
    <t xml:space="preserve"> 144 ugovora </t>
  </si>
  <si>
    <t>258 ugovora</t>
  </si>
  <si>
    <t>NAZIV USTANOVE</t>
  </si>
  <si>
    <t>MJESTO</t>
  </si>
  <si>
    <t xml:space="preserve">NAZIV USTANOVE </t>
  </si>
  <si>
    <t>TIP I PREDMET DONACIJE</t>
  </si>
  <si>
    <t>PREDMET DONACIJE</t>
  </si>
  <si>
    <t>TIP DONACIJE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</si>
</sst>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M&quot;;[Red]\-#,##0.00\ &quot;KM&quot;"/>
    <numFmt numFmtId="165" formatCode="_-* #,##0.00_-;\-* #,##0.00_-;_-* &quot;-&quot;??_-;_-@_-"/>
    <numFmt numFmtId="166" formatCode="#,##0.00;[Red]#,##0.00"/>
    <numFmt numFmtId="167" formatCode="0;[Red]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Franklin Gothic Book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8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6" fillId="0" borderId="0" xfId="0" applyFont="1"/>
    <xf numFmtId="0" fontId="0" fillId="0" borderId="1" xfId="0" applyBorder="1"/>
    <xf numFmtId="0" fontId="7" fillId="2" borderId="1" xfId="0" applyFont="1" applyFill="1" applyBorder="1" applyAlignment="1">
      <alignment wrapText="1"/>
    </xf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4" fontId="0" fillId="0" borderId="0" xfId="0" applyNumberFormat="1"/>
    <xf numFmtId="4" fontId="6" fillId="0" borderId="0" xfId="0" applyNumberFormat="1" applyFont="1"/>
    <xf numFmtId="4" fontId="6" fillId="0" borderId="5" xfId="0" applyNumberFormat="1" applyFont="1" applyBorder="1"/>
    <xf numFmtId="166" fontId="10" fillId="0" borderId="0" xfId="0" applyNumberFormat="1" applyFont="1" applyAlignment="1">
      <alignment horizontal="right"/>
    </xf>
    <xf numFmtId="0" fontId="11" fillId="0" borderId="0" xfId="0" applyFont="1" applyBorder="1"/>
    <xf numFmtId="0" fontId="12" fillId="0" borderId="0" xfId="0" applyFont="1" applyAlignment="1">
      <alignment horizontal="left"/>
    </xf>
    <xf numFmtId="0" fontId="0" fillId="0" borderId="0" xfId="0" applyAlignment="1"/>
    <xf numFmtId="0" fontId="1" fillId="0" borderId="1" xfId="0" applyFont="1" applyBorder="1"/>
    <xf numFmtId="4" fontId="1" fillId="0" borderId="1" xfId="0" applyNumberFormat="1" applyFont="1" applyBorder="1"/>
    <xf numFmtId="0" fontId="1" fillId="0" borderId="5" xfId="0" applyFont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4" fontId="17" fillId="0" borderId="1" xfId="0" applyNumberFormat="1" applyFont="1" applyBorder="1" applyAlignment="1">
      <alignment horizontal="right"/>
    </xf>
    <xf numFmtId="0" fontId="17" fillId="0" borderId="1" xfId="0" applyFont="1" applyBorder="1"/>
    <xf numFmtId="4" fontId="17" fillId="0" borderId="1" xfId="0" applyNumberFormat="1" applyFont="1" applyBorder="1"/>
    <xf numFmtId="0" fontId="1" fillId="0" borderId="0" xfId="0" applyFont="1"/>
    <xf numFmtId="0" fontId="6" fillId="2" borderId="1" xfId="0" applyFont="1" applyFill="1" applyBorder="1" applyAlignment="1">
      <alignment horizontal="right" wrapText="1"/>
    </xf>
    <xf numFmtId="4" fontId="6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right"/>
    </xf>
    <xf numFmtId="0" fontId="0" fillId="2" borderId="1" xfId="0" applyFill="1" applyBorder="1"/>
    <xf numFmtId="0" fontId="6" fillId="2" borderId="1" xfId="0" applyFont="1" applyFill="1" applyBorder="1"/>
    <xf numFmtId="0" fontId="1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166" fontId="13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166" fontId="6" fillId="0" borderId="1" xfId="0" applyNumberFormat="1" applyFont="1" applyBorder="1" applyAlignment="1">
      <alignment horizontal="right"/>
    </xf>
    <xf numFmtId="0" fontId="16" fillId="0" borderId="0" xfId="0" applyFont="1"/>
    <xf numFmtId="0" fontId="18" fillId="0" borderId="0" xfId="0" applyFont="1"/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/>
    <xf numFmtId="0" fontId="18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wrapText="1"/>
    </xf>
    <xf numFmtId="0" fontId="16" fillId="3" borderId="1" xfId="0" applyFont="1" applyFill="1" applyBorder="1"/>
    <xf numFmtId="0" fontId="16" fillId="0" borderId="1" xfId="0" applyFont="1" applyBorder="1" applyAlignment="1">
      <alignment horizontal="left"/>
    </xf>
    <xf numFmtId="0" fontId="16" fillId="3" borderId="1" xfId="0" applyFont="1" applyFill="1" applyBorder="1" applyAlignment="1">
      <alignment horizontal="center" wrapText="1"/>
    </xf>
    <xf numFmtId="166" fontId="16" fillId="3" borderId="1" xfId="0" applyNumberFormat="1" applyFont="1" applyFill="1" applyBorder="1" applyAlignment="1">
      <alignment horizontal="right" wrapText="1"/>
    </xf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vertical="top" wrapText="1"/>
    </xf>
    <xf numFmtId="167" fontId="16" fillId="3" borderId="1" xfId="0" applyNumberFormat="1" applyFont="1" applyFill="1" applyBorder="1" applyAlignment="1">
      <alignment horizontal="center"/>
    </xf>
    <xf numFmtId="0" fontId="16" fillId="0" borderId="1" xfId="0" applyFont="1" applyFill="1" applyBorder="1"/>
    <xf numFmtId="166" fontId="16" fillId="3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166" fontId="16" fillId="3" borderId="1" xfId="0" applyNumberFormat="1" applyFont="1" applyFill="1" applyBorder="1"/>
    <xf numFmtId="0" fontId="16" fillId="0" borderId="2" xfId="0" applyFont="1" applyFill="1" applyBorder="1" applyAlignment="1">
      <alignment vertical="center"/>
    </xf>
    <xf numFmtId="166" fontId="16" fillId="3" borderId="4" xfId="0" applyNumberFormat="1" applyFont="1" applyFill="1" applyBorder="1"/>
    <xf numFmtId="0" fontId="16" fillId="3" borderId="3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0" borderId="0" xfId="0" applyFont="1" applyFill="1"/>
    <xf numFmtId="0" fontId="16" fillId="0" borderId="1" xfId="0" applyFont="1" applyFill="1" applyBorder="1" applyAlignment="1">
      <alignment wrapText="1"/>
    </xf>
    <xf numFmtId="166" fontId="16" fillId="3" borderId="0" xfId="0" applyNumberFormat="1" applyFont="1" applyFill="1"/>
    <xf numFmtId="0" fontId="16" fillId="0" borderId="6" xfId="0" applyFont="1" applyFill="1" applyBorder="1"/>
    <xf numFmtId="0" fontId="16" fillId="3" borderId="6" xfId="0" applyFont="1" applyFill="1" applyBorder="1" applyAlignment="1">
      <alignment horizontal="center"/>
    </xf>
    <xf numFmtId="166" fontId="16" fillId="3" borderId="6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left" vertical="top" wrapText="1"/>
    </xf>
    <xf numFmtId="0" fontId="18" fillId="3" borderId="0" xfId="0" applyFont="1" applyFill="1" applyAlignment="1">
      <alignment horizontal="center"/>
    </xf>
    <xf numFmtId="166" fontId="18" fillId="3" borderId="0" xfId="0" applyNumberFormat="1" applyFont="1" applyFill="1" applyAlignment="1">
      <alignment horizontal="right"/>
    </xf>
    <xf numFmtId="0" fontId="16" fillId="0" borderId="0" xfId="0" applyFont="1" applyAlignment="1">
      <alignment horizontal="right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165" fontId="16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top" wrapText="1"/>
    </xf>
    <xf numFmtId="166" fontId="16" fillId="0" borderId="0" xfId="0" applyNumberFormat="1" applyFont="1" applyAlignment="1">
      <alignment horizontal="right"/>
    </xf>
    <xf numFmtId="0" fontId="18" fillId="2" borderId="2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18" fillId="2" borderId="1" xfId="0" applyFont="1" applyFill="1" applyBorder="1" applyAlignment="1">
      <alignment horizontal="right" wrapText="1"/>
    </xf>
    <xf numFmtId="166" fontId="16" fillId="3" borderId="1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28CE2-FE59-416C-A549-38A01D3B24C4}">
  <dimension ref="B4:D7"/>
  <sheetViews>
    <sheetView workbookViewId="0">
      <selection activeCell="C38" sqref="C38"/>
    </sheetView>
  </sheetViews>
  <sheetFormatPr defaultRowHeight="15" x14ac:dyDescent="0.25"/>
  <cols>
    <col min="2" max="2" width="10.42578125" customWidth="1"/>
    <col min="3" max="3" width="45.85546875" customWidth="1"/>
    <col min="4" max="4" width="50.5703125" customWidth="1"/>
  </cols>
  <sheetData>
    <row r="4" spans="2:4" ht="55.5" customHeight="1" x14ac:dyDescent="0.25">
      <c r="B4" s="29"/>
      <c r="C4" s="91" t="s">
        <v>19</v>
      </c>
      <c r="D4" s="91" t="s">
        <v>26</v>
      </c>
    </row>
    <row r="5" spans="2:4" x14ac:dyDescent="0.25">
      <c r="B5" s="15" t="s">
        <v>3</v>
      </c>
      <c r="C5" s="30" t="s">
        <v>206</v>
      </c>
      <c r="D5" s="31">
        <v>91178.33</v>
      </c>
    </row>
    <row r="6" spans="2:4" x14ac:dyDescent="0.25">
      <c r="B6" s="15" t="s">
        <v>4</v>
      </c>
      <c r="C6" s="30" t="s">
        <v>205</v>
      </c>
      <c r="D6" s="31">
        <v>77029.2</v>
      </c>
    </row>
    <row r="7" spans="2:4" x14ac:dyDescent="0.25">
      <c r="B7" s="15" t="s">
        <v>2</v>
      </c>
      <c r="C7" s="32" t="s">
        <v>207</v>
      </c>
      <c r="D7" s="33">
        <f>SUM(D5:D6)</f>
        <v>168207.53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CAB4E-621D-4A8C-825D-31BC74B5D9B2}">
  <dimension ref="B4:F13"/>
  <sheetViews>
    <sheetView workbookViewId="0">
      <selection activeCell="B32" sqref="B32"/>
    </sheetView>
  </sheetViews>
  <sheetFormatPr defaultRowHeight="15" x14ac:dyDescent="0.25"/>
  <cols>
    <col min="2" max="2" width="47.42578125" customWidth="1"/>
    <col min="3" max="3" width="44" customWidth="1"/>
    <col min="4" max="4" width="22.7109375" customWidth="1"/>
    <col min="5" max="5" width="12.85546875" customWidth="1"/>
    <col min="6" max="6" width="11" customWidth="1"/>
  </cols>
  <sheetData>
    <row r="4" spans="2:6" ht="53.25" customHeight="1" x14ac:dyDescent="0.25">
      <c r="B4" s="34" t="s">
        <v>21</v>
      </c>
      <c r="C4" s="35" t="s">
        <v>20</v>
      </c>
    </row>
    <row r="5" spans="2:6" x14ac:dyDescent="0.25">
      <c r="B5" s="92" t="s">
        <v>34</v>
      </c>
      <c r="C5" s="93">
        <v>21406.99</v>
      </c>
    </row>
    <row r="8" spans="2:6" ht="30" x14ac:dyDescent="0.25">
      <c r="B8" s="18" t="s">
        <v>210</v>
      </c>
      <c r="C8" s="18" t="s">
        <v>209</v>
      </c>
      <c r="D8" s="18" t="s">
        <v>211</v>
      </c>
      <c r="E8" s="19" t="s">
        <v>7</v>
      </c>
      <c r="F8" s="19" t="s">
        <v>8</v>
      </c>
    </row>
    <row r="9" spans="2:6" x14ac:dyDescent="0.25">
      <c r="B9" s="15" t="s">
        <v>27</v>
      </c>
      <c r="C9" s="15" t="s">
        <v>31</v>
      </c>
      <c r="D9" s="15" t="s">
        <v>202</v>
      </c>
      <c r="E9" s="20">
        <v>5616</v>
      </c>
      <c r="F9" s="16">
        <f>E9/1.95583</f>
        <v>2871.4152047979633</v>
      </c>
    </row>
    <row r="10" spans="2:6" x14ac:dyDescent="0.25">
      <c r="B10" s="15" t="s">
        <v>28</v>
      </c>
      <c r="C10" s="15" t="s">
        <v>31</v>
      </c>
      <c r="D10" s="15" t="s">
        <v>203</v>
      </c>
      <c r="E10" s="20">
        <v>718.38</v>
      </c>
      <c r="F10" s="16">
        <f t="shared" ref="F10:F12" si="0">E10/1.95583</f>
        <v>367.30186161373945</v>
      </c>
    </row>
    <row r="11" spans="2:6" x14ac:dyDescent="0.25">
      <c r="B11" s="15" t="s">
        <v>29</v>
      </c>
      <c r="C11" s="15" t="s">
        <v>31</v>
      </c>
      <c r="D11" s="15" t="s">
        <v>204</v>
      </c>
      <c r="E11" s="20">
        <v>1005.93</v>
      </c>
      <c r="F11" s="16">
        <f t="shared" si="0"/>
        <v>514.32384205171206</v>
      </c>
    </row>
    <row r="12" spans="2:6" x14ac:dyDescent="0.25">
      <c r="B12" s="15" t="s">
        <v>30</v>
      </c>
      <c r="C12" s="15" t="s">
        <v>32</v>
      </c>
      <c r="D12" s="15" t="s">
        <v>203</v>
      </c>
      <c r="E12" s="20">
        <v>14066.68</v>
      </c>
      <c r="F12" s="16">
        <f t="shared" si="0"/>
        <v>7192.1792793852228</v>
      </c>
    </row>
    <row r="13" spans="2:6" x14ac:dyDescent="0.25">
      <c r="B13" s="17"/>
      <c r="C13" s="17"/>
      <c r="D13" s="17"/>
      <c r="E13" s="10">
        <f>SUM(E9:E12)</f>
        <v>21406.99</v>
      </c>
      <c r="F13" s="10">
        <f>SUM(F9:F12)</f>
        <v>10945.220187848638</v>
      </c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5004B-8592-4B31-86BC-9E6584C2F5DF}">
  <dimension ref="A1:K28"/>
  <sheetViews>
    <sheetView workbookViewId="0">
      <selection activeCell="C29" sqref="C29"/>
    </sheetView>
  </sheetViews>
  <sheetFormatPr defaultRowHeight="15" x14ac:dyDescent="0.25"/>
  <cols>
    <col min="2" max="2" width="48.85546875" customWidth="1"/>
    <col min="3" max="3" width="49.140625" customWidth="1"/>
    <col min="4" max="4" width="23.5703125" customWidth="1"/>
    <col min="5" max="5" width="14.140625" customWidth="1"/>
    <col min="6" max="6" width="9.140625" hidden="1" customWidth="1"/>
    <col min="9" max="9" width="9.140625" hidden="1" customWidth="1"/>
  </cols>
  <sheetData>
    <row r="1" spans="1:11" x14ac:dyDescent="0.25">
      <c r="A1" t="s">
        <v>0</v>
      </c>
    </row>
    <row r="4" spans="1:11" ht="58.5" customHeight="1" x14ac:dyDescent="0.25">
      <c r="B4" s="34" t="s">
        <v>22</v>
      </c>
      <c r="C4" s="35" t="s">
        <v>23</v>
      </c>
    </row>
    <row r="5" spans="1:11" x14ac:dyDescent="0.25">
      <c r="B5" s="94" t="s">
        <v>35</v>
      </c>
      <c r="C5" s="95">
        <v>43696.57</v>
      </c>
    </row>
    <row r="9" spans="1:11" ht="30" x14ac:dyDescent="0.25">
      <c r="B9" s="18" t="s">
        <v>208</v>
      </c>
      <c r="C9" s="18" t="s">
        <v>209</v>
      </c>
      <c r="D9" s="18" t="s">
        <v>212</v>
      </c>
      <c r="E9" s="18" t="s">
        <v>213</v>
      </c>
      <c r="F9" s="24" t="s">
        <v>6</v>
      </c>
      <c r="G9" s="19" t="s">
        <v>7</v>
      </c>
      <c r="H9" s="25" t="s">
        <v>8</v>
      </c>
      <c r="I9" s="3" t="s">
        <v>9</v>
      </c>
    </row>
    <row r="10" spans="1:11" x14ac:dyDescent="0.25">
      <c r="B10" s="21" t="s">
        <v>36</v>
      </c>
      <c r="C10" s="21" t="s">
        <v>32</v>
      </c>
      <c r="D10" s="21" t="s">
        <v>48</v>
      </c>
      <c r="E10" s="21" t="s">
        <v>33</v>
      </c>
      <c r="F10" s="21"/>
      <c r="G10" s="20">
        <v>3852.58</v>
      </c>
      <c r="H10" s="22">
        <f>G10/1.95583</f>
        <v>1969.7928756589274</v>
      </c>
      <c r="I10" s="4"/>
      <c r="K10" s="8"/>
    </row>
    <row r="11" spans="1:11" x14ac:dyDescent="0.25">
      <c r="B11" s="21" t="s">
        <v>37</v>
      </c>
      <c r="C11" s="21" t="s">
        <v>32</v>
      </c>
      <c r="D11" s="21" t="s">
        <v>49</v>
      </c>
      <c r="E11" s="21" t="s">
        <v>33</v>
      </c>
      <c r="F11" s="21"/>
      <c r="G11" s="20">
        <v>3978</v>
      </c>
      <c r="H11" s="22">
        <f t="shared" ref="H11:H27" si="0">G11/1.95583</f>
        <v>2033.9191033985571</v>
      </c>
      <c r="I11" s="4"/>
      <c r="K11" s="8"/>
    </row>
    <row r="12" spans="1:11" x14ac:dyDescent="0.25">
      <c r="B12" s="21" t="s">
        <v>38</v>
      </c>
      <c r="C12" s="21" t="s">
        <v>32</v>
      </c>
      <c r="D12" s="21" t="s">
        <v>49</v>
      </c>
      <c r="E12" s="21" t="s">
        <v>33</v>
      </c>
      <c r="F12" s="21"/>
      <c r="G12" s="20">
        <v>3978</v>
      </c>
      <c r="H12" s="22">
        <f t="shared" si="0"/>
        <v>2033.9191033985571</v>
      </c>
      <c r="I12" s="4"/>
      <c r="K12" s="8"/>
    </row>
    <row r="13" spans="1:11" x14ac:dyDescent="0.25">
      <c r="B13" s="21" t="s">
        <v>39</v>
      </c>
      <c r="C13" s="21" t="s">
        <v>47</v>
      </c>
      <c r="D13" s="21" t="s">
        <v>49</v>
      </c>
      <c r="E13" s="21" t="s">
        <v>33</v>
      </c>
      <c r="F13" s="21"/>
      <c r="G13" s="20">
        <v>3978</v>
      </c>
      <c r="H13" s="22">
        <f t="shared" si="0"/>
        <v>2033.9191033985571</v>
      </c>
      <c r="I13" s="4"/>
      <c r="K13" s="8"/>
    </row>
    <row r="14" spans="1:11" x14ac:dyDescent="0.25">
      <c r="B14" s="15" t="s">
        <v>40</v>
      </c>
      <c r="C14" s="15" t="s">
        <v>31</v>
      </c>
      <c r="D14" s="15" t="s">
        <v>49</v>
      </c>
      <c r="E14" s="21" t="s">
        <v>33</v>
      </c>
      <c r="F14" s="15"/>
      <c r="G14" s="20">
        <v>3978</v>
      </c>
      <c r="H14" s="22">
        <f t="shared" si="0"/>
        <v>2033.9191033985571</v>
      </c>
      <c r="I14" s="2"/>
      <c r="K14" s="8"/>
    </row>
    <row r="15" spans="1:11" x14ac:dyDescent="0.25">
      <c r="B15" s="15" t="s">
        <v>41</v>
      </c>
      <c r="C15" s="15" t="s">
        <v>31</v>
      </c>
      <c r="D15" s="15" t="s">
        <v>49</v>
      </c>
      <c r="E15" s="21" t="s">
        <v>33</v>
      </c>
      <c r="F15" s="15"/>
      <c r="G15" s="20">
        <v>3978</v>
      </c>
      <c r="H15" s="22">
        <f t="shared" si="0"/>
        <v>2033.9191033985571</v>
      </c>
      <c r="I15" s="2"/>
      <c r="K15" s="8"/>
    </row>
    <row r="16" spans="1:11" x14ac:dyDescent="0.25">
      <c r="B16" s="21" t="s">
        <v>42</v>
      </c>
      <c r="C16" s="21" t="s">
        <v>31</v>
      </c>
      <c r="D16" s="21" t="s">
        <v>49</v>
      </c>
      <c r="E16" s="21" t="s">
        <v>33</v>
      </c>
      <c r="F16" s="21"/>
      <c r="G16" s="20">
        <v>3978</v>
      </c>
      <c r="H16" s="22">
        <f t="shared" si="0"/>
        <v>2033.9191033985571</v>
      </c>
      <c r="I16" s="2"/>
      <c r="K16" s="8"/>
    </row>
    <row r="17" spans="2:11" x14ac:dyDescent="0.25">
      <c r="B17" s="21" t="s">
        <v>36</v>
      </c>
      <c r="C17" s="21" t="s">
        <v>32</v>
      </c>
      <c r="D17" s="21" t="s">
        <v>201</v>
      </c>
      <c r="E17" s="21" t="s">
        <v>33</v>
      </c>
      <c r="F17" s="21"/>
      <c r="G17" s="20">
        <v>8490.69</v>
      </c>
      <c r="H17" s="22">
        <f t="shared" si="0"/>
        <v>4341.2208627539203</v>
      </c>
      <c r="K17" s="8"/>
    </row>
    <row r="18" spans="2:11" x14ac:dyDescent="0.25">
      <c r="B18" s="21" t="s">
        <v>37</v>
      </c>
      <c r="C18" s="21" t="s">
        <v>32</v>
      </c>
      <c r="D18" s="21" t="s">
        <v>201</v>
      </c>
      <c r="E18" s="21" t="s">
        <v>33</v>
      </c>
      <c r="F18" s="21"/>
      <c r="G18" s="20">
        <v>569.85</v>
      </c>
      <c r="H18" s="22">
        <f t="shared" si="0"/>
        <v>291.35967849966511</v>
      </c>
      <c r="K18" s="8"/>
    </row>
    <row r="19" spans="2:11" x14ac:dyDescent="0.25">
      <c r="B19" s="21" t="s">
        <v>38</v>
      </c>
      <c r="C19" s="21" t="s">
        <v>32</v>
      </c>
      <c r="D19" s="21" t="s">
        <v>201</v>
      </c>
      <c r="E19" s="21" t="s">
        <v>33</v>
      </c>
      <c r="F19" s="21"/>
      <c r="G19" s="20">
        <v>189.95</v>
      </c>
      <c r="H19" s="22">
        <f t="shared" si="0"/>
        <v>97.119892833221698</v>
      </c>
      <c r="K19" s="8"/>
    </row>
    <row r="20" spans="2:11" x14ac:dyDescent="0.25">
      <c r="B20" s="21" t="s">
        <v>39</v>
      </c>
      <c r="C20" s="21" t="s">
        <v>47</v>
      </c>
      <c r="D20" s="21" t="s">
        <v>201</v>
      </c>
      <c r="E20" s="21" t="s">
        <v>33</v>
      </c>
      <c r="F20" s="21"/>
      <c r="G20" s="20">
        <v>774.58</v>
      </c>
      <c r="H20" s="22">
        <f t="shared" si="0"/>
        <v>396.03646533696696</v>
      </c>
      <c r="K20" s="8"/>
    </row>
    <row r="21" spans="2:11" x14ac:dyDescent="0.25">
      <c r="B21" s="21" t="s">
        <v>40</v>
      </c>
      <c r="C21" s="21" t="s">
        <v>31</v>
      </c>
      <c r="D21" s="21" t="s">
        <v>201</v>
      </c>
      <c r="E21" s="21" t="s">
        <v>33</v>
      </c>
      <c r="F21" s="21"/>
      <c r="G21" s="20">
        <v>759.8</v>
      </c>
      <c r="H21" s="22">
        <f t="shared" si="0"/>
        <v>388.47957133288679</v>
      </c>
      <c r="K21" s="8"/>
    </row>
    <row r="22" spans="2:11" x14ac:dyDescent="0.25">
      <c r="B22" s="21" t="s">
        <v>41</v>
      </c>
      <c r="C22" s="21" t="s">
        <v>31</v>
      </c>
      <c r="D22" s="21" t="s">
        <v>201</v>
      </c>
      <c r="E22" s="21" t="s">
        <v>33</v>
      </c>
      <c r="F22" s="21"/>
      <c r="G22" s="20">
        <v>1451.15</v>
      </c>
      <c r="H22" s="22">
        <f t="shared" si="0"/>
        <v>741.96121339789249</v>
      </c>
      <c r="K22" s="8"/>
    </row>
    <row r="23" spans="2:11" x14ac:dyDescent="0.25">
      <c r="B23" s="21" t="s">
        <v>42</v>
      </c>
      <c r="C23" s="21" t="s">
        <v>31</v>
      </c>
      <c r="D23" s="21" t="s">
        <v>201</v>
      </c>
      <c r="E23" s="21" t="s">
        <v>33</v>
      </c>
      <c r="F23" s="21"/>
      <c r="G23" s="20">
        <v>993.39</v>
      </c>
      <c r="H23" s="22">
        <f t="shared" si="0"/>
        <v>507.91224186151146</v>
      </c>
      <c r="K23" s="8"/>
    </row>
    <row r="24" spans="2:11" x14ac:dyDescent="0.25">
      <c r="B24" s="21" t="s">
        <v>43</v>
      </c>
      <c r="C24" s="21" t="s">
        <v>31</v>
      </c>
      <c r="D24" s="21" t="s">
        <v>201</v>
      </c>
      <c r="E24" s="21" t="s">
        <v>33</v>
      </c>
      <c r="F24" s="21"/>
      <c r="G24" s="20">
        <v>915.53</v>
      </c>
      <c r="H24" s="22">
        <f t="shared" si="0"/>
        <v>468.10305599157391</v>
      </c>
      <c r="K24" s="8"/>
    </row>
    <row r="25" spans="2:11" x14ac:dyDescent="0.25">
      <c r="B25" s="21" t="s">
        <v>44</v>
      </c>
      <c r="C25" s="21" t="s">
        <v>31</v>
      </c>
      <c r="D25" s="21" t="s">
        <v>201</v>
      </c>
      <c r="E25" s="21" t="s">
        <v>33</v>
      </c>
      <c r="F25" s="21"/>
      <c r="G25" s="20">
        <v>535.63</v>
      </c>
      <c r="H25" s="22">
        <f t="shared" si="0"/>
        <v>273.86327032513049</v>
      </c>
      <c r="K25" s="8"/>
    </row>
    <row r="26" spans="2:11" x14ac:dyDescent="0.25">
      <c r="B26" s="21" t="s">
        <v>45</v>
      </c>
      <c r="C26" s="21" t="s">
        <v>32</v>
      </c>
      <c r="D26" s="21" t="s">
        <v>201</v>
      </c>
      <c r="E26" s="21" t="s">
        <v>33</v>
      </c>
      <c r="F26" s="21"/>
      <c r="G26" s="20">
        <v>736.98</v>
      </c>
      <c r="H26" s="22">
        <f t="shared" si="0"/>
        <v>376.81189060398913</v>
      </c>
      <c r="K26" s="8"/>
    </row>
    <row r="27" spans="2:11" x14ac:dyDescent="0.25">
      <c r="B27" s="21" t="s">
        <v>46</v>
      </c>
      <c r="C27" s="21" t="s">
        <v>32</v>
      </c>
      <c r="D27" s="21" t="s">
        <v>201</v>
      </c>
      <c r="E27" s="21" t="s">
        <v>33</v>
      </c>
      <c r="F27" s="21"/>
      <c r="G27" s="20">
        <v>558.44000000000005</v>
      </c>
      <c r="H27" s="22">
        <f t="shared" si="0"/>
        <v>285.5258381352163</v>
      </c>
      <c r="K27" s="8"/>
    </row>
    <row r="28" spans="2:11" x14ac:dyDescent="0.25">
      <c r="B28" s="23"/>
      <c r="C28" s="23"/>
      <c r="D28" s="23"/>
      <c r="E28" s="23"/>
      <c r="F28" s="23"/>
      <c r="G28" s="9">
        <f>SUM(G10:G27)</f>
        <v>43696.570000000007</v>
      </c>
      <c r="H28" s="9">
        <f>SUM(H10:H27)</f>
        <v>22341.701477122249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EFC5F-EB73-40F6-A29C-46A24161A7F9}">
  <dimension ref="B1:D21"/>
  <sheetViews>
    <sheetView workbookViewId="0">
      <selection activeCell="C18" sqref="C18"/>
    </sheetView>
  </sheetViews>
  <sheetFormatPr defaultRowHeight="15" x14ac:dyDescent="0.25"/>
  <cols>
    <col min="1" max="1" width="7.85546875" customWidth="1"/>
    <col min="2" max="2" width="13.140625" customWidth="1"/>
    <col min="3" max="3" width="37.85546875" customWidth="1"/>
    <col min="4" max="4" width="24.5703125" customWidth="1"/>
  </cols>
  <sheetData>
    <row r="1" spans="2:4" x14ac:dyDescent="0.25">
      <c r="B1" t="s">
        <v>1</v>
      </c>
    </row>
    <row r="4" spans="2:4" ht="68.25" customHeight="1" x14ac:dyDescent="0.25">
      <c r="B4" s="28"/>
      <c r="C4" s="34" t="s">
        <v>24</v>
      </c>
      <c r="D4" s="35" t="s">
        <v>25</v>
      </c>
    </row>
    <row r="5" spans="2:4" ht="20.45" customHeight="1" x14ac:dyDescent="0.25">
      <c r="B5" s="26" t="s">
        <v>3</v>
      </c>
      <c r="C5" s="36">
        <v>83</v>
      </c>
      <c r="D5" s="37">
        <v>296985.09000000003</v>
      </c>
    </row>
    <row r="6" spans="2:4" ht="20.45" customHeight="1" x14ac:dyDescent="0.25">
      <c r="B6" s="26" t="s">
        <v>4</v>
      </c>
      <c r="C6" s="38">
        <v>68</v>
      </c>
      <c r="D6" s="39">
        <v>296555.58</v>
      </c>
    </row>
    <row r="7" spans="2:4" s="1" customFormat="1" ht="22.15" customHeight="1" x14ac:dyDescent="0.25">
      <c r="B7" s="27" t="s">
        <v>5</v>
      </c>
      <c r="C7" s="40">
        <f>SUM(C5:C6)</f>
        <v>151</v>
      </c>
      <c r="D7" s="41">
        <f>SUM(D5:D6)</f>
        <v>593540.67000000004</v>
      </c>
    </row>
    <row r="9" spans="2:4" x14ac:dyDescent="0.25">
      <c r="B9" s="13" t="s">
        <v>199</v>
      </c>
    </row>
    <row r="21" spans="3:3" x14ac:dyDescent="0.25">
      <c r="C21" s="14"/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A380C-2D2A-4E49-87C0-B46B7ED1EE9E}">
  <dimension ref="A1:E89"/>
  <sheetViews>
    <sheetView zoomScaleNormal="100" workbookViewId="0">
      <selection activeCell="C88" sqref="C88:D88"/>
    </sheetView>
  </sheetViews>
  <sheetFormatPr defaultRowHeight="15" x14ac:dyDescent="0.25"/>
  <cols>
    <col min="1" max="1" width="3.5703125" style="7" customWidth="1"/>
    <col min="2" max="2" width="90.5703125" style="7" customWidth="1"/>
    <col min="3" max="3" width="8.140625" style="7" customWidth="1"/>
    <col min="4" max="4" width="13.85546875" style="11" customWidth="1"/>
    <col min="5" max="16384" width="9.140625" style="7"/>
  </cols>
  <sheetData>
    <row r="1" spans="1:5" x14ac:dyDescent="0.25">
      <c r="A1" s="6"/>
      <c r="B1" s="6"/>
    </row>
    <row r="2" spans="1:5" ht="15" customHeight="1" x14ac:dyDescent="0.25">
      <c r="A2" s="42"/>
      <c r="B2" s="43" t="s">
        <v>15</v>
      </c>
      <c r="C2" s="42"/>
      <c r="D2" s="75"/>
    </row>
    <row r="3" spans="1:5" ht="26.25" customHeight="1" x14ac:dyDescent="0.25">
      <c r="A3" s="42"/>
      <c r="B3" s="42" t="s">
        <v>50</v>
      </c>
      <c r="C3" s="85" t="s">
        <v>13</v>
      </c>
      <c r="D3" s="86"/>
    </row>
    <row r="4" spans="1:5" ht="24.75" customHeight="1" x14ac:dyDescent="0.25">
      <c r="A4" s="45" t="s">
        <v>10</v>
      </c>
      <c r="B4" s="46" t="s">
        <v>11</v>
      </c>
      <c r="C4" s="87" t="s">
        <v>17</v>
      </c>
      <c r="D4" s="88" t="s">
        <v>14</v>
      </c>
    </row>
    <row r="5" spans="1:5" ht="15" customHeight="1" x14ac:dyDescent="0.25">
      <c r="A5" s="49">
        <v>1</v>
      </c>
      <c r="B5" s="76" t="s">
        <v>51</v>
      </c>
      <c r="C5" s="77">
        <v>0</v>
      </c>
      <c r="D5" s="58">
        <v>585</v>
      </c>
    </row>
    <row r="6" spans="1:5" ht="15" customHeight="1" x14ac:dyDescent="0.25">
      <c r="A6" s="49">
        <v>2</v>
      </c>
      <c r="B6" s="57" t="s">
        <v>52</v>
      </c>
      <c r="C6" s="77">
        <v>18</v>
      </c>
      <c r="D6" s="58">
        <v>1689</v>
      </c>
    </row>
    <row r="7" spans="1:5" ht="15" customHeight="1" x14ac:dyDescent="0.25">
      <c r="A7" s="49">
        <v>3</v>
      </c>
      <c r="B7" s="76" t="s">
        <v>53</v>
      </c>
      <c r="C7" s="77">
        <v>1</v>
      </c>
      <c r="D7" s="58">
        <v>195.58</v>
      </c>
    </row>
    <row r="8" spans="1:5" ht="15" customHeight="1" x14ac:dyDescent="0.25">
      <c r="A8" s="49">
        <v>4</v>
      </c>
      <c r="B8" s="76" t="s">
        <v>54</v>
      </c>
      <c r="C8" s="77">
        <v>1</v>
      </c>
      <c r="D8" s="58">
        <v>585</v>
      </c>
    </row>
    <row r="9" spans="1:5" ht="15" customHeight="1" x14ac:dyDescent="0.25">
      <c r="A9" s="49">
        <v>5</v>
      </c>
      <c r="B9" s="53" t="s">
        <v>55</v>
      </c>
      <c r="C9" s="77">
        <v>5</v>
      </c>
      <c r="D9" s="58">
        <v>2973.53</v>
      </c>
    </row>
    <row r="10" spans="1:5" ht="15" customHeight="1" x14ac:dyDescent="0.25">
      <c r="A10" s="49">
        <v>6</v>
      </c>
      <c r="B10" s="50" t="s">
        <v>56</v>
      </c>
      <c r="C10" s="77">
        <v>0</v>
      </c>
      <c r="D10" s="58">
        <v>2340</v>
      </c>
    </row>
    <row r="11" spans="1:5" ht="15" customHeight="1" x14ac:dyDescent="0.25">
      <c r="A11" s="49">
        <v>7</v>
      </c>
      <c r="B11" s="53" t="s">
        <v>57</v>
      </c>
      <c r="C11" s="77">
        <v>1</v>
      </c>
      <c r="D11" s="58">
        <v>137</v>
      </c>
    </row>
    <row r="12" spans="1:5" ht="15" customHeight="1" x14ac:dyDescent="0.25">
      <c r="A12" s="49">
        <v>8</v>
      </c>
      <c r="B12" s="76" t="s">
        <v>58</v>
      </c>
      <c r="C12" s="77">
        <v>5</v>
      </c>
      <c r="D12" s="89">
        <f>1600+2500</f>
        <v>4100</v>
      </c>
    </row>
    <row r="13" spans="1:5" ht="15" customHeight="1" x14ac:dyDescent="0.25">
      <c r="A13" s="49">
        <v>9</v>
      </c>
      <c r="B13" s="76" t="s">
        <v>59</v>
      </c>
      <c r="C13" s="77">
        <v>1</v>
      </c>
      <c r="D13" s="89">
        <v>1183.75</v>
      </c>
    </row>
    <row r="14" spans="1:5" ht="21.75" customHeight="1" x14ac:dyDescent="0.25">
      <c r="A14" s="49">
        <v>10</v>
      </c>
      <c r="B14" s="78" t="s">
        <v>60</v>
      </c>
      <c r="C14" s="77">
        <v>77</v>
      </c>
      <c r="D14" s="58">
        <f>11700+7028.14+1755</f>
        <v>20483.14</v>
      </c>
      <c r="E14" s="12"/>
    </row>
    <row r="15" spans="1:5" ht="15" customHeight="1" x14ac:dyDescent="0.25">
      <c r="A15" s="49">
        <v>11</v>
      </c>
      <c r="B15" s="57" t="s">
        <v>61</v>
      </c>
      <c r="C15" s="77">
        <v>3</v>
      </c>
      <c r="D15" s="58">
        <v>160</v>
      </c>
    </row>
    <row r="16" spans="1:5" ht="15" customHeight="1" x14ac:dyDescent="0.25">
      <c r="A16" s="49">
        <v>12</v>
      </c>
      <c r="B16" s="57" t="s">
        <v>62</v>
      </c>
      <c r="C16" s="77">
        <v>3</v>
      </c>
      <c r="D16" s="58">
        <f>5500+1766</f>
        <v>7266</v>
      </c>
    </row>
    <row r="17" spans="1:4" ht="15" customHeight="1" x14ac:dyDescent="0.25">
      <c r="A17" s="49">
        <v>13</v>
      </c>
      <c r="B17" s="76" t="s">
        <v>63</v>
      </c>
      <c r="C17" s="77">
        <v>38</v>
      </c>
      <c r="D17" s="58">
        <v>11984.4</v>
      </c>
    </row>
    <row r="18" spans="1:4" ht="15" customHeight="1" x14ac:dyDescent="0.25">
      <c r="A18" s="49">
        <v>14</v>
      </c>
      <c r="B18" s="76" t="s">
        <v>64</v>
      </c>
      <c r="C18" s="77">
        <v>1</v>
      </c>
      <c r="D18" s="58">
        <v>654.22</v>
      </c>
    </row>
    <row r="19" spans="1:4" ht="15" customHeight="1" x14ac:dyDescent="0.25">
      <c r="A19" s="49">
        <v>15</v>
      </c>
      <c r="B19" s="76" t="s">
        <v>65</v>
      </c>
      <c r="C19" s="77">
        <v>1</v>
      </c>
      <c r="D19" s="58">
        <v>616.08000000000004</v>
      </c>
    </row>
    <row r="20" spans="1:4" ht="15" customHeight="1" x14ac:dyDescent="0.25">
      <c r="A20" s="49">
        <v>16</v>
      </c>
      <c r="B20" s="76" t="s">
        <v>66</v>
      </c>
      <c r="C20" s="77">
        <v>5</v>
      </c>
      <c r="D20" s="58">
        <v>1771.2</v>
      </c>
    </row>
    <row r="21" spans="1:4" ht="15" customHeight="1" x14ac:dyDescent="0.25">
      <c r="A21" s="49">
        <v>17</v>
      </c>
      <c r="B21" s="76" t="s">
        <v>67</v>
      </c>
      <c r="C21" s="77">
        <v>1</v>
      </c>
      <c r="D21" s="58">
        <v>1722</v>
      </c>
    </row>
    <row r="22" spans="1:4" ht="15" customHeight="1" x14ac:dyDescent="0.25">
      <c r="A22" s="49">
        <v>18</v>
      </c>
      <c r="B22" s="57" t="s">
        <v>68</v>
      </c>
      <c r="C22" s="77">
        <v>7</v>
      </c>
      <c r="D22" s="58">
        <f>1912+2500</f>
        <v>4412</v>
      </c>
    </row>
    <row r="23" spans="1:4" ht="15" customHeight="1" x14ac:dyDescent="0.25">
      <c r="A23" s="49">
        <v>19</v>
      </c>
      <c r="B23" s="76" t="s">
        <v>69</v>
      </c>
      <c r="C23" s="77">
        <v>1</v>
      </c>
      <c r="D23" s="89">
        <v>1170</v>
      </c>
    </row>
    <row r="24" spans="1:4" ht="15" customHeight="1" x14ac:dyDescent="0.25">
      <c r="A24" s="49">
        <v>20</v>
      </c>
      <c r="B24" s="60" t="s">
        <v>70</v>
      </c>
      <c r="C24" s="79">
        <v>2</v>
      </c>
      <c r="D24" s="89">
        <f>3510+1360</f>
        <v>4870</v>
      </c>
    </row>
    <row r="25" spans="1:4" ht="15" customHeight="1" x14ac:dyDescent="0.25">
      <c r="A25" s="49">
        <v>21</v>
      </c>
      <c r="B25" s="80" t="s">
        <v>71</v>
      </c>
      <c r="C25" s="79">
        <v>3</v>
      </c>
      <c r="D25" s="89">
        <v>1677</v>
      </c>
    </row>
    <row r="26" spans="1:4" ht="15" customHeight="1" x14ac:dyDescent="0.25">
      <c r="A26" s="49">
        <v>22</v>
      </c>
      <c r="B26" s="80" t="s">
        <v>72</v>
      </c>
      <c r="C26" s="79">
        <v>2</v>
      </c>
      <c r="D26" s="89">
        <v>1322</v>
      </c>
    </row>
    <row r="27" spans="1:4" ht="15" customHeight="1" x14ac:dyDescent="0.25">
      <c r="A27" s="49">
        <v>23</v>
      </c>
      <c r="B27" s="57" t="s">
        <v>73</v>
      </c>
      <c r="C27" s="79">
        <v>4</v>
      </c>
      <c r="D27" s="89">
        <v>2376</v>
      </c>
    </row>
    <row r="28" spans="1:4" ht="15" customHeight="1" x14ac:dyDescent="0.25">
      <c r="A28" s="49">
        <v>24</v>
      </c>
      <c r="B28" s="60" t="s">
        <v>74</v>
      </c>
      <c r="C28" s="79">
        <v>24</v>
      </c>
      <c r="D28" s="89">
        <v>13130.8</v>
      </c>
    </row>
    <row r="29" spans="1:4" ht="15" customHeight="1" x14ac:dyDescent="0.25">
      <c r="A29" s="49">
        <v>25</v>
      </c>
      <c r="B29" s="60" t="s">
        <v>75</v>
      </c>
      <c r="C29" s="79">
        <v>3</v>
      </c>
      <c r="D29" s="89">
        <v>684.6</v>
      </c>
    </row>
    <row r="30" spans="1:4" ht="15" customHeight="1" x14ac:dyDescent="0.25">
      <c r="A30" s="49">
        <v>26</v>
      </c>
      <c r="B30" s="80" t="s">
        <v>76</v>
      </c>
      <c r="C30" s="79">
        <v>2</v>
      </c>
      <c r="D30" s="89">
        <v>1515.57</v>
      </c>
    </row>
    <row r="31" spans="1:4" ht="15" customHeight="1" x14ac:dyDescent="0.25">
      <c r="A31" s="49">
        <v>27</v>
      </c>
      <c r="B31" s="60" t="s">
        <v>77</v>
      </c>
      <c r="C31" s="79">
        <v>15</v>
      </c>
      <c r="D31" s="89">
        <f>2250+425</f>
        <v>2675</v>
      </c>
    </row>
    <row r="32" spans="1:4" ht="15" customHeight="1" x14ac:dyDescent="0.25">
      <c r="A32" s="49">
        <v>28</v>
      </c>
      <c r="B32" s="57" t="s">
        <v>78</v>
      </c>
      <c r="C32" s="77">
        <v>1</v>
      </c>
      <c r="D32" s="58">
        <v>1056.1400000000001</v>
      </c>
    </row>
    <row r="33" spans="1:4" ht="15" customHeight="1" x14ac:dyDescent="0.25">
      <c r="A33" s="49">
        <v>29</v>
      </c>
      <c r="B33" s="60" t="s">
        <v>79</v>
      </c>
      <c r="C33" s="79">
        <v>1</v>
      </c>
      <c r="D33" s="89">
        <f>314+196</f>
        <v>510</v>
      </c>
    </row>
    <row r="34" spans="1:4" ht="15" customHeight="1" x14ac:dyDescent="0.25">
      <c r="A34" s="49">
        <v>30</v>
      </c>
      <c r="B34" s="57" t="s">
        <v>80</v>
      </c>
      <c r="C34" s="79">
        <v>2</v>
      </c>
      <c r="D34" s="89">
        <v>965</v>
      </c>
    </row>
    <row r="35" spans="1:4" ht="15" customHeight="1" x14ac:dyDescent="0.25">
      <c r="A35" s="49">
        <v>31</v>
      </c>
      <c r="B35" s="81" t="s">
        <v>81</v>
      </c>
      <c r="C35" s="79">
        <v>2</v>
      </c>
      <c r="D35" s="89">
        <v>2050</v>
      </c>
    </row>
    <row r="36" spans="1:4" ht="15" customHeight="1" x14ac:dyDescent="0.25">
      <c r="A36" s="49">
        <v>32</v>
      </c>
      <c r="B36" s="81" t="s">
        <v>82</v>
      </c>
      <c r="C36" s="79">
        <v>0</v>
      </c>
      <c r="D36" s="89">
        <v>2000</v>
      </c>
    </row>
    <row r="37" spans="1:4" ht="15" customHeight="1" x14ac:dyDescent="0.25">
      <c r="A37" s="49">
        <v>33</v>
      </c>
      <c r="B37" s="80" t="s">
        <v>83</v>
      </c>
      <c r="C37" s="79">
        <v>2</v>
      </c>
      <c r="D37" s="89">
        <v>450</v>
      </c>
    </row>
    <row r="38" spans="1:4" ht="15" customHeight="1" x14ac:dyDescent="0.25">
      <c r="A38" s="49">
        <v>34</v>
      </c>
      <c r="B38" s="60" t="s">
        <v>84</v>
      </c>
      <c r="C38" s="79">
        <v>5</v>
      </c>
      <c r="D38" s="89">
        <v>1234</v>
      </c>
    </row>
    <row r="39" spans="1:4" ht="15" customHeight="1" x14ac:dyDescent="0.25">
      <c r="A39" s="49">
        <v>35</v>
      </c>
      <c r="B39" s="76" t="s">
        <v>85</v>
      </c>
      <c r="C39" s="79">
        <v>2</v>
      </c>
      <c r="D39" s="89">
        <v>2350</v>
      </c>
    </row>
    <row r="40" spans="1:4" ht="15" customHeight="1" x14ac:dyDescent="0.25">
      <c r="A40" s="49">
        <v>36</v>
      </c>
      <c r="B40" s="60" t="s">
        <v>86</v>
      </c>
      <c r="C40" s="79">
        <v>3</v>
      </c>
      <c r="D40" s="89">
        <v>1828</v>
      </c>
    </row>
    <row r="41" spans="1:4" ht="15" customHeight="1" x14ac:dyDescent="0.25">
      <c r="A41" s="49">
        <v>37</v>
      </c>
      <c r="B41" s="80" t="s">
        <v>87</v>
      </c>
      <c r="C41" s="79">
        <v>2</v>
      </c>
      <c r="D41" s="89">
        <v>1075.71</v>
      </c>
    </row>
    <row r="42" spans="1:4" ht="15" customHeight="1" x14ac:dyDescent="0.25">
      <c r="A42" s="49">
        <v>38</v>
      </c>
      <c r="B42" s="80" t="s">
        <v>88</v>
      </c>
      <c r="C42" s="79">
        <v>4</v>
      </c>
      <c r="D42" s="89">
        <v>3094</v>
      </c>
    </row>
    <row r="43" spans="1:4" ht="15" customHeight="1" x14ac:dyDescent="0.25">
      <c r="A43" s="49">
        <v>39</v>
      </c>
      <c r="B43" s="80" t="s">
        <v>89</v>
      </c>
      <c r="C43" s="79">
        <v>0</v>
      </c>
      <c r="D43" s="89">
        <v>2340</v>
      </c>
    </row>
    <row r="44" spans="1:4" ht="15" customHeight="1" x14ac:dyDescent="0.25">
      <c r="A44" s="49">
        <v>40</v>
      </c>
      <c r="B44" s="80" t="s">
        <v>90</v>
      </c>
      <c r="C44" s="79">
        <v>2</v>
      </c>
      <c r="D44" s="89">
        <v>548</v>
      </c>
    </row>
    <row r="45" spans="1:4" ht="15" customHeight="1" x14ac:dyDescent="0.25">
      <c r="A45" s="49">
        <v>41</v>
      </c>
      <c r="B45" s="80" t="s">
        <v>91</v>
      </c>
      <c r="C45" s="79">
        <v>4</v>
      </c>
      <c r="D45" s="89">
        <v>2944</v>
      </c>
    </row>
    <row r="46" spans="1:4" ht="15" customHeight="1" x14ac:dyDescent="0.25">
      <c r="A46" s="49">
        <v>42</v>
      </c>
      <c r="B46" s="80" t="s">
        <v>92</v>
      </c>
      <c r="C46" s="79">
        <v>0</v>
      </c>
      <c r="D46" s="89">
        <v>1000</v>
      </c>
    </row>
    <row r="47" spans="1:4" ht="15" customHeight="1" x14ac:dyDescent="0.25">
      <c r="A47" s="49">
        <v>43</v>
      </c>
      <c r="B47" s="80" t="s">
        <v>194</v>
      </c>
      <c r="C47" s="79">
        <v>2</v>
      </c>
      <c r="D47" s="89">
        <v>484</v>
      </c>
    </row>
    <row r="48" spans="1:4" ht="15" customHeight="1" x14ac:dyDescent="0.25">
      <c r="A48" s="49">
        <v>44</v>
      </c>
      <c r="B48" s="80" t="s">
        <v>93</v>
      </c>
      <c r="C48" s="79">
        <v>1</v>
      </c>
      <c r="D48" s="89">
        <f>1695.5*1.95583</f>
        <v>3316.1097650000002</v>
      </c>
    </row>
    <row r="49" spans="1:4" ht="15" customHeight="1" x14ac:dyDescent="0.25">
      <c r="A49" s="49">
        <v>45</v>
      </c>
      <c r="B49" s="60" t="s">
        <v>94</v>
      </c>
      <c r="C49" s="79">
        <v>8</v>
      </c>
      <c r="D49" s="89">
        <v>7718.5</v>
      </c>
    </row>
    <row r="50" spans="1:4" ht="15" customHeight="1" x14ac:dyDescent="0.25">
      <c r="A50" s="49">
        <v>46</v>
      </c>
      <c r="B50" s="60" t="s">
        <v>95</v>
      </c>
      <c r="C50" s="79">
        <v>6</v>
      </c>
      <c r="D50" s="89">
        <v>23503.73</v>
      </c>
    </row>
    <row r="51" spans="1:4" ht="15" customHeight="1" x14ac:dyDescent="0.25">
      <c r="A51" s="49">
        <v>47</v>
      </c>
      <c r="B51" s="60" t="s">
        <v>96</v>
      </c>
      <c r="C51" s="79">
        <v>10</v>
      </c>
      <c r="D51" s="89">
        <v>3460.8</v>
      </c>
    </row>
    <row r="52" spans="1:4" ht="15" customHeight="1" x14ac:dyDescent="0.25">
      <c r="A52" s="49">
        <v>48</v>
      </c>
      <c r="B52" s="57" t="s">
        <v>197</v>
      </c>
      <c r="C52" s="79">
        <v>10</v>
      </c>
      <c r="D52" s="89">
        <v>4516</v>
      </c>
    </row>
    <row r="53" spans="1:4" ht="15" customHeight="1" x14ac:dyDescent="0.25">
      <c r="A53" s="49">
        <v>49</v>
      </c>
      <c r="B53" s="76" t="s">
        <v>97</v>
      </c>
      <c r="C53" s="79">
        <v>50</v>
      </c>
      <c r="D53" s="89">
        <v>10000</v>
      </c>
    </row>
    <row r="54" spans="1:4" ht="15" customHeight="1" x14ac:dyDescent="0.25">
      <c r="A54" s="49">
        <v>50</v>
      </c>
      <c r="B54" s="76" t="s">
        <v>98</v>
      </c>
      <c r="C54" s="77">
        <v>1</v>
      </c>
      <c r="D54" s="89">
        <v>732</v>
      </c>
    </row>
    <row r="55" spans="1:4" ht="15" customHeight="1" x14ac:dyDescent="0.25">
      <c r="A55" s="49">
        <v>51</v>
      </c>
      <c r="B55" s="80" t="s">
        <v>99</v>
      </c>
      <c r="C55" s="79">
        <v>0</v>
      </c>
      <c r="D55" s="89">
        <v>1426</v>
      </c>
    </row>
    <row r="56" spans="1:4" ht="15" customHeight="1" x14ac:dyDescent="0.25">
      <c r="A56" s="49">
        <v>52</v>
      </c>
      <c r="B56" s="76" t="s">
        <v>200</v>
      </c>
      <c r="C56" s="79">
        <v>37</v>
      </c>
      <c r="D56" s="89">
        <v>20930.099999999999</v>
      </c>
    </row>
    <row r="57" spans="1:4" ht="15" customHeight="1" x14ac:dyDescent="0.25">
      <c r="A57" s="49">
        <v>53</v>
      </c>
      <c r="B57" s="76" t="s">
        <v>100</v>
      </c>
      <c r="C57" s="77">
        <v>1</v>
      </c>
      <c r="D57" s="58">
        <v>1458</v>
      </c>
    </row>
    <row r="58" spans="1:4" ht="15" customHeight="1" x14ac:dyDescent="0.25">
      <c r="A58" s="49">
        <v>54</v>
      </c>
      <c r="B58" s="60" t="s">
        <v>195</v>
      </c>
      <c r="C58" s="79">
        <v>0</v>
      </c>
      <c r="D58" s="89">
        <f>2000*1.17</f>
        <v>2340</v>
      </c>
    </row>
    <row r="59" spans="1:4" ht="15" customHeight="1" x14ac:dyDescent="0.25">
      <c r="A59" s="49">
        <v>55</v>
      </c>
      <c r="B59" s="60" t="s">
        <v>101</v>
      </c>
      <c r="C59" s="79">
        <v>60</v>
      </c>
      <c r="D59" s="89">
        <v>25413.74</v>
      </c>
    </row>
    <row r="60" spans="1:4" ht="15" customHeight="1" x14ac:dyDescent="0.25">
      <c r="A60" s="49">
        <v>56</v>
      </c>
      <c r="B60" s="80" t="s">
        <v>102</v>
      </c>
      <c r="C60" s="79">
        <v>0</v>
      </c>
      <c r="D60" s="89">
        <v>3000</v>
      </c>
    </row>
    <row r="61" spans="1:4" ht="22.5" customHeight="1" x14ac:dyDescent="0.25">
      <c r="A61" s="49">
        <v>57</v>
      </c>
      <c r="B61" s="82" t="s">
        <v>103</v>
      </c>
      <c r="C61" s="79">
        <v>3</v>
      </c>
      <c r="D61" s="89">
        <v>3113</v>
      </c>
    </row>
    <row r="62" spans="1:4" ht="15" customHeight="1" x14ac:dyDescent="0.25">
      <c r="A62" s="49">
        <v>58</v>
      </c>
      <c r="B62" s="83" t="s">
        <v>104</v>
      </c>
      <c r="C62" s="77">
        <v>2</v>
      </c>
      <c r="D62" s="58">
        <v>1722</v>
      </c>
    </row>
    <row r="63" spans="1:4" ht="15" customHeight="1" x14ac:dyDescent="0.25">
      <c r="A63" s="49">
        <v>59</v>
      </c>
      <c r="B63" s="80" t="s">
        <v>105</v>
      </c>
      <c r="C63" s="79">
        <v>7</v>
      </c>
      <c r="D63" s="89">
        <v>5955.55</v>
      </c>
    </row>
    <row r="64" spans="1:4" ht="15" customHeight="1" x14ac:dyDescent="0.25">
      <c r="A64" s="49">
        <v>60</v>
      </c>
      <c r="B64" s="76" t="s">
        <v>106</v>
      </c>
      <c r="C64" s="79">
        <v>7</v>
      </c>
      <c r="D64" s="89">
        <v>1185</v>
      </c>
    </row>
    <row r="65" spans="1:4" ht="15" customHeight="1" x14ac:dyDescent="0.25">
      <c r="A65" s="49">
        <v>61</v>
      </c>
      <c r="B65" s="57" t="s">
        <v>107</v>
      </c>
      <c r="C65" s="79">
        <v>1</v>
      </c>
      <c r="D65" s="89">
        <v>1500</v>
      </c>
    </row>
    <row r="66" spans="1:4" ht="15" customHeight="1" x14ac:dyDescent="0.25">
      <c r="A66" s="49">
        <v>62</v>
      </c>
      <c r="B66" s="76" t="s">
        <v>108</v>
      </c>
      <c r="C66" s="79">
        <v>1</v>
      </c>
      <c r="D66" s="89">
        <v>835.14</v>
      </c>
    </row>
    <row r="67" spans="1:4" ht="15" customHeight="1" x14ac:dyDescent="0.25">
      <c r="A67" s="49">
        <v>63</v>
      </c>
      <c r="B67" s="76" t="s">
        <v>109</v>
      </c>
      <c r="C67" s="79">
        <v>0</v>
      </c>
      <c r="D67" s="89">
        <v>3000</v>
      </c>
    </row>
    <row r="68" spans="1:4" ht="15" customHeight="1" x14ac:dyDescent="0.25">
      <c r="A68" s="49">
        <v>64</v>
      </c>
      <c r="B68" s="76" t="s">
        <v>110</v>
      </c>
      <c r="C68" s="79">
        <v>1</v>
      </c>
      <c r="D68" s="58">
        <v>731</v>
      </c>
    </row>
    <row r="69" spans="1:4" ht="15" customHeight="1" x14ac:dyDescent="0.25">
      <c r="A69" s="49">
        <v>65</v>
      </c>
      <c r="B69" s="76" t="s">
        <v>111</v>
      </c>
      <c r="C69" s="79">
        <v>0</v>
      </c>
      <c r="D69" s="58">
        <v>11746.4</v>
      </c>
    </row>
    <row r="70" spans="1:4" ht="15" customHeight="1" x14ac:dyDescent="0.25">
      <c r="A70" s="49">
        <v>66</v>
      </c>
      <c r="B70" s="76" t="s">
        <v>112</v>
      </c>
      <c r="C70" s="79">
        <v>1</v>
      </c>
      <c r="D70" s="58">
        <v>610</v>
      </c>
    </row>
    <row r="71" spans="1:4" ht="15" customHeight="1" x14ac:dyDescent="0.25">
      <c r="A71" s="49">
        <v>67</v>
      </c>
      <c r="B71" s="57" t="s">
        <v>113</v>
      </c>
      <c r="C71" s="79">
        <v>8</v>
      </c>
      <c r="D71" s="58">
        <f>1274+9408</f>
        <v>10682</v>
      </c>
    </row>
    <row r="72" spans="1:4" ht="15" customHeight="1" x14ac:dyDescent="0.25">
      <c r="A72" s="49">
        <v>68</v>
      </c>
      <c r="B72" s="76" t="s">
        <v>114</v>
      </c>
      <c r="C72" s="77">
        <v>1</v>
      </c>
      <c r="D72" s="58">
        <v>1328</v>
      </c>
    </row>
    <row r="73" spans="1:4" ht="15" customHeight="1" x14ac:dyDescent="0.25">
      <c r="A73" s="49">
        <v>69</v>
      </c>
      <c r="B73" s="57" t="s">
        <v>196</v>
      </c>
      <c r="C73" s="77">
        <v>4</v>
      </c>
      <c r="D73" s="58">
        <v>3420.9</v>
      </c>
    </row>
    <row r="74" spans="1:4" ht="15" customHeight="1" x14ac:dyDescent="0.25">
      <c r="A74" s="49">
        <v>70</v>
      </c>
      <c r="B74" s="76" t="s">
        <v>115</v>
      </c>
      <c r="C74" s="77">
        <v>1</v>
      </c>
      <c r="D74" s="58">
        <v>2187.5</v>
      </c>
    </row>
    <row r="75" spans="1:4" ht="15" customHeight="1" x14ac:dyDescent="0.25">
      <c r="A75" s="49">
        <v>71</v>
      </c>
      <c r="B75" s="57" t="s">
        <v>116</v>
      </c>
      <c r="C75" s="79">
        <v>13</v>
      </c>
      <c r="D75" s="58">
        <v>9908.4</v>
      </c>
    </row>
    <row r="76" spans="1:4" ht="15" customHeight="1" x14ac:dyDescent="0.25">
      <c r="A76" s="49">
        <v>72</v>
      </c>
      <c r="B76" s="76" t="s">
        <v>117</v>
      </c>
      <c r="C76" s="77">
        <v>1</v>
      </c>
      <c r="D76" s="58">
        <v>384</v>
      </c>
    </row>
    <row r="77" spans="1:4" ht="15" customHeight="1" x14ac:dyDescent="0.25">
      <c r="A77" s="49">
        <v>73</v>
      </c>
      <c r="B77" s="76" t="s">
        <v>118</v>
      </c>
      <c r="C77" s="77">
        <v>2</v>
      </c>
      <c r="D77" s="58">
        <v>3323.39</v>
      </c>
    </row>
    <row r="78" spans="1:4" ht="15" customHeight="1" x14ac:dyDescent="0.25">
      <c r="A78" s="49">
        <v>74</v>
      </c>
      <c r="B78" s="76" t="s">
        <v>119</v>
      </c>
      <c r="C78" s="77">
        <v>3</v>
      </c>
      <c r="D78" s="58">
        <v>695</v>
      </c>
    </row>
    <row r="79" spans="1:4" ht="15" customHeight="1" x14ac:dyDescent="0.25">
      <c r="A79" s="49">
        <v>75</v>
      </c>
      <c r="B79" s="76" t="s">
        <v>120</v>
      </c>
      <c r="C79" s="77">
        <v>2</v>
      </c>
      <c r="D79" s="58">
        <f>458+178.9584445</f>
        <v>636.95844450000004</v>
      </c>
    </row>
    <row r="80" spans="1:4" ht="15" customHeight="1" x14ac:dyDescent="0.25">
      <c r="A80" s="49">
        <v>76</v>
      </c>
      <c r="B80" s="76" t="s">
        <v>121</v>
      </c>
      <c r="C80" s="77">
        <v>1</v>
      </c>
      <c r="D80" s="58">
        <v>127</v>
      </c>
    </row>
    <row r="81" spans="1:4" ht="15" customHeight="1" x14ac:dyDescent="0.25">
      <c r="A81" s="49">
        <v>77</v>
      </c>
      <c r="B81" s="76" t="s">
        <v>122</v>
      </c>
      <c r="C81" s="77">
        <v>3</v>
      </c>
      <c r="D81" s="58">
        <v>1008</v>
      </c>
    </row>
    <row r="82" spans="1:4" ht="15" customHeight="1" x14ac:dyDescent="0.25">
      <c r="A82" s="49">
        <v>78</v>
      </c>
      <c r="B82" s="76" t="s">
        <v>123</v>
      </c>
      <c r="C82" s="77">
        <v>1</v>
      </c>
      <c r="D82" s="58">
        <v>1292</v>
      </c>
    </row>
    <row r="83" spans="1:4" ht="15" customHeight="1" x14ac:dyDescent="0.25">
      <c r="A83" s="49">
        <v>79</v>
      </c>
      <c r="B83" s="57" t="s">
        <v>198</v>
      </c>
      <c r="C83" s="77">
        <v>8</v>
      </c>
      <c r="D83" s="58">
        <v>5760</v>
      </c>
    </row>
    <row r="84" spans="1:4" ht="15" customHeight="1" x14ac:dyDescent="0.25">
      <c r="A84" s="49">
        <v>80</v>
      </c>
      <c r="B84" s="76" t="s">
        <v>124</v>
      </c>
      <c r="C84" s="77">
        <v>1</v>
      </c>
      <c r="D84" s="58">
        <f>104*1.95583</f>
        <v>203.40631999999999</v>
      </c>
    </row>
    <row r="85" spans="1:4" ht="15" customHeight="1" x14ac:dyDescent="0.25">
      <c r="A85" s="49">
        <v>81</v>
      </c>
      <c r="B85" s="76" t="s">
        <v>125</v>
      </c>
      <c r="C85" s="77">
        <v>3</v>
      </c>
      <c r="D85" s="58">
        <v>803.75</v>
      </c>
    </row>
    <row r="86" spans="1:4" ht="15" customHeight="1" x14ac:dyDescent="0.25">
      <c r="A86" s="49">
        <v>82</v>
      </c>
      <c r="B86" s="76" t="s">
        <v>126</v>
      </c>
      <c r="C86" s="77">
        <v>1</v>
      </c>
      <c r="D86" s="58">
        <v>530</v>
      </c>
    </row>
    <row r="87" spans="1:4" ht="15" customHeight="1" x14ac:dyDescent="0.25">
      <c r="A87" s="49">
        <v>83</v>
      </c>
      <c r="B87" s="76" t="s">
        <v>127</v>
      </c>
      <c r="C87" s="77">
        <v>1</v>
      </c>
      <c r="D87" s="58">
        <v>274</v>
      </c>
    </row>
    <row r="88" spans="1:4" ht="15" customHeight="1" x14ac:dyDescent="0.25">
      <c r="A88" s="42"/>
      <c r="B88" s="42"/>
      <c r="C88" s="90">
        <f>SUM(C5:C87)</f>
        <v>517</v>
      </c>
      <c r="D88" s="74">
        <f>SUM(D5:D87)</f>
        <v>296985.09452950006</v>
      </c>
    </row>
    <row r="89" spans="1:4" ht="15" customHeight="1" x14ac:dyDescent="0.25">
      <c r="A89" s="42"/>
      <c r="B89" s="42"/>
      <c r="C89" s="42"/>
      <c r="D89" s="84"/>
    </row>
  </sheetData>
  <autoFilter ref="A4:E88" xr:uid="{8E5A380C-2D2A-4E49-87C0-B46B7ED1EE9E}"/>
  <mergeCells count="1">
    <mergeCell ref="C3:D3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E00A7-872D-4685-9F61-BCCA8DCA1CE6}">
  <sheetPr>
    <pageSetUpPr fitToPage="1"/>
  </sheetPr>
  <dimension ref="A1:D75"/>
  <sheetViews>
    <sheetView tabSelected="1" topLeftCell="A49" workbookViewId="0">
      <selection activeCell="B80" sqref="B80"/>
    </sheetView>
  </sheetViews>
  <sheetFormatPr defaultRowHeight="15" x14ac:dyDescent="0.25"/>
  <cols>
    <col min="1" max="1" width="3.5703125" style="7" customWidth="1"/>
    <col min="2" max="2" width="78.5703125" style="7" customWidth="1"/>
    <col min="3" max="3" width="6.7109375" style="7" customWidth="1"/>
    <col min="4" max="4" width="13.7109375" style="7" customWidth="1"/>
    <col min="5" max="16384" width="9.140625" style="7"/>
  </cols>
  <sheetData>
    <row r="1" spans="1:4" x14ac:dyDescent="0.25">
      <c r="A1" s="6"/>
      <c r="B1" s="6"/>
      <c r="C1" s="5"/>
      <c r="D1" s="5"/>
    </row>
    <row r="2" spans="1:4" x14ac:dyDescent="0.25">
      <c r="A2" s="42"/>
      <c r="B2" s="43" t="s">
        <v>16</v>
      </c>
      <c r="C2" s="43"/>
      <c r="D2" s="43"/>
    </row>
    <row r="3" spans="1:4" x14ac:dyDescent="0.25">
      <c r="A3" s="42"/>
      <c r="B3" s="42" t="s">
        <v>50</v>
      </c>
      <c r="C3" s="44" t="s">
        <v>13</v>
      </c>
      <c r="D3" s="44"/>
    </row>
    <row r="4" spans="1:4" ht="21" customHeight="1" x14ac:dyDescent="0.25">
      <c r="A4" s="45" t="s">
        <v>10</v>
      </c>
      <c r="B4" s="46" t="s">
        <v>11</v>
      </c>
      <c r="C4" s="47" t="s">
        <v>18</v>
      </c>
      <c r="D4" s="48" t="s">
        <v>12</v>
      </c>
    </row>
    <row r="5" spans="1:4" x14ac:dyDescent="0.25">
      <c r="A5" s="49">
        <v>1</v>
      </c>
      <c r="B5" s="50" t="s">
        <v>128</v>
      </c>
      <c r="C5" s="51">
        <v>2</v>
      </c>
      <c r="D5" s="52">
        <v>234</v>
      </c>
    </row>
    <row r="6" spans="1:4" x14ac:dyDescent="0.25">
      <c r="A6" s="49">
        <v>2</v>
      </c>
      <c r="B6" s="53" t="s">
        <v>129</v>
      </c>
      <c r="C6" s="51">
        <v>2</v>
      </c>
      <c r="D6" s="52">
        <v>234</v>
      </c>
    </row>
    <row r="7" spans="1:4" ht="15" customHeight="1" x14ac:dyDescent="0.25">
      <c r="A7" s="49">
        <v>3</v>
      </c>
      <c r="B7" s="53" t="s">
        <v>130</v>
      </c>
      <c r="C7" s="51">
        <v>1</v>
      </c>
      <c r="D7" s="52">
        <v>2500</v>
      </c>
    </row>
    <row r="8" spans="1:4" x14ac:dyDescent="0.25">
      <c r="A8" s="49">
        <v>4</v>
      </c>
      <c r="B8" s="53" t="s">
        <v>55</v>
      </c>
      <c r="C8" s="51">
        <v>9</v>
      </c>
      <c r="D8" s="52">
        <v>7994.38</v>
      </c>
    </row>
    <row r="9" spans="1:4" x14ac:dyDescent="0.25">
      <c r="A9" s="49">
        <v>5</v>
      </c>
      <c r="B9" s="53" t="s">
        <v>131</v>
      </c>
      <c r="C9" s="51">
        <v>1</v>
      </c>
      <c r="D9" s="52">
        <v>737.75</v>
      </c>
    </row>
    <row r="10" spans="1:4" ht="26.25" x14ac:dyDescent="0.25">
      <c r="A10" s="49">
        <v>6</v>
      </c>
      <c r="B10" s="54" t="s">
        <v>132</v>
      </c>
      <c r="C10" s="51">
        <v>4</v>
      </c>
      <c r="D10" s="52">
        <v>2158.64</v>
      </c>
    </row>
    <row r="11" spans="1:4" ht="25.5" x14ac:dyDescent="0.25">
      <c r="A11" s="49">
        <v>7</v>
      </c>
      <c r="B11" s="55" t="s">
        <v>133</v>
      </c>
      <c r="C11" s="51">
        <v>2</v>
      </c>
      <c r="D11" s="52">
        <v>1070</v>
      </c>
    </row>
    <row r="12" spans="1:4" ht="26.25" x14ac:dyDescent="0.25">
      <c r="A12" s="49">
        <v>8</v>
      </c>
      <c r="B12" s="54" t="s">
        <v>134</v>
      </c>
      <c r="C12" s="51">
        <v>1</v>
      </c>
      <c r="D12" s="52">
        <v>342</v>
      </c>
    </row>
    <row r="13" spans="1:4" ht="26.25" x14ac:dyDescent="0.25">
      <c r="A13" s="49">
        <v>9</v>
      </c>
      <c r="B13" s="54" t="s">
        <v>135</v>
      </c>
      <c r="C13" s="51">
        <v>2</v>
      </c>
      <c r="D13" s="52">
        <v>8507.86</v>
      </c>
    </row>
    <row r="14" spans="1:4" x14ac:dyDescent="0.25">
      <c r="A14" s="49">
        <v>10</v>
      </c>
      <c r="B14" s="53" t="s">
        <v>136</v>
      </c>
      <c r="C14" s="51">
        <v>28</v>
      </c>
      <c r="D14" s="52">
        <v>3790.8</v>
      </c>
    </row>
    <row r="15" spans="1:4" x14ac:dyDescent="0.25">
      <c r="A15" s="49">
        <v>11</v>
      </c>
      <c r="B15" s="53" t="s">
        <v>137</v>
      </c>
      <c r="C15" s="51">
        <v>1</v>
      </c>
      <c r="D15" s="52">
        <v>100</v>
      </c>
    </row>
    <row r="16" spans="1:4" x14ac:dyDescent="0.25">
      <c r="A16" s="49">
        <v>12</v>
      </c>
      <c r="B16" s="53" t="s">
        <v>138</v>
      </c>
      <c r="C16" s="51">
        <v>3</v>
      </c>
      <c r="D16" s="52">
        <v>2017.99</v>
      </c>
    </row>
    <row r="17" spans="1:4" x14ac:dyDescent="0.25">
      <c r="A17" s="49">
        <v>13</v>
      </c>
      <c r="B17" s="54" t="s">
        <v>139</v>
      </c>
      <c r="C17" s="56">
        <v>3</v>
      </c>
      <c r="D17" s="52">
        <v>2317.65</v>
      </c>
    </row>
    <row r="18" spans="1:4" x14ac:dyDescent="0.25">
      <c r="A18" s="49">
        <v>14</v>
      </c>
      <c r="B18" s="57" t="s">
        <v>140</v>
      </c>
      <c r="C18" s="56">
        <v>1</v>
      </c>
      <c r="D18" s="58">
        <v>1816.97</v>
      </c>
    </row>
    <row r="19" spans="1:4" x14ac:dyDescent="0.25">
      <c r="A19" s="49">
        <v>15</v>
      </c>
      <c r="B19" s="57" t="s">
        <v>141</v>
      </c>
      <c r="C19" s="56">
        <v>1</v>
      </c>
      <c r="D19" s="58">
        <v>403</v>
      </c>
    </row>
    <row r="20" spans="1:4" ht="25.5" x14ac:dyDescent="0.25">
      <c r="A20" s="49">
        <v>16</v>
      </c>
      <c r="B20" s="59" t="s">
        <v>142</v>
      </c>
      <c r="C20" s="56">
        <v>8</v>
      </c>
      <c r="D20" s="58">
        <v>5220</v>
      </c>
    </row>
    <row r="21" spans="1:4" x14ac:dyDescent="0.25">
      <c r="A21" s="49">
        <v>17</v>
      </c>
      <c r="B21" s="60" t="s">
        <v>143</v>
      </c>
      <c r="C21" s="56">
        <v>2</v>
      </c>
      <c r="D21" s="58">
        <v>588</v>
      </c>
    </row>
    <row r="22" spans="1:4" ht="25.5" x14ac:dyDescent="0.25">
      <c r="A22" s="49">
        <v>18</v>
      </c>
      <c r="B22" s="59" t="s">
        <v>144</v>
      </c>
      <c r="C22" s="56">
        <v>25</v>
      </c>
      <c r="D22" s="61">
        <v>13404.1</v>
      </c>
    </row>
    <row r="23" spans="1:4" ht="25.5" x14ac:dyDescent="0.25">
      <c r="A23" s="49">
        <v>19</v>
      </c>
      <c r="B23" s="59" t="s">
        <v>145</v>
      </c>
      <c r="C23" s="56">
        <v>4</v>
      </c>
      <c r="D23" s="61">
        <v>3619</v>
      </c>
    </row>
    <row r="24" spans="1:4" x14ac:dyDescent="0.25">
      <c r="A24" s="49">
        <v>20</v>
      </c>
      <c r="B24" s="60" t="s">
        <v>146</v>
      </c>
      <c r="C24" s="56">
        <v>104</v>
      </c>
      <c r="D24" s="61">
        <v>26789.7</v>
      </c>
    </row>
    <row r="25" spans="1:4" x14ac:dyDescent="0.25">
      <c r="A25" s="49">
        <v>21</v>
      </c>
      <c r="B25" s="62" t="s">
        <v>77</v>
      </c>
      <c r="C25" s="56">
        <v>2</v>
      </c>
      <c r="D25" s="63">
        <f>351+572.4</f>
        <v>923.4</v>
      </c>
    </row>
    <row r="26" spans="1:4" x14ac:dyDescent="0.25">
      <c r="A26" s="49">
        <v>22</v>
      </c>
      <c r="B26" s="57" t="s">
        <v>147</v>
      </c>
      <c r="C26" s="64">
        <v>1</v>
      </c>
      <c r="D26" s="61">
        <v>1677</v>
      </c>
    </row>
    <row r="27" spans="1:4" x14ac:dyDescent="0.25">
      <c r="A27" s="49">
        <v>23</v>
      </c>
      <c r="B27" s="60" t="s">
        <v>148</v>
      </c>
      <c r="C27" s="65">
        <v>2</v>
      </c>
      <c r="D27" s="61">
        <v>1826.57</v>
      </c>
    </row>
    <row r="28" spans="1:4" x14ac:dyDescent="0.25">
      <c r="A28" s="49">
        <v>24</v>
      </c>
      <c r="B28" s="57" t="s">
        <v>149</v>
      </c>
      <c r="C28" s="56">
        <v>2</v>
      </c>
      <c r="D28" s="58">
        <v>1848.24</v>
      </c>
    </row>
    <row r="29" spans="1:4" x14ac:dyDescent="0.25">
      <c r="A29" s="49">
        <v>25</v>
      </c>
      <c r="B29" s="57" t="s">
        <v>150</v>
      </c>
      <c r="C29" s="56">
        <v>1</v>
      </c>
      <c r="D29" s="58">
        <v>235</v>
      </c>
    </row>
    <row r="30" spans="1:4" x14ac:dyDescent="0.25">
      <c r="A30" s="49">
        <v>26</v>
      </c>
      <c r="B30" s="60" t="s">
        <v>151</v>
      </c>
      <c r="C30" s="56">
        <v>1</v>
      </c>
      <c r="D30" s="61">
        <v>813</v>
      </c>
    </row>
    <row r="31" spans="1:4" x14ac:dyDescent="0.25">
      <c r="A31" s="49">
        <v>27</v>
      </c>
      <c r="B31" s="57" t="s">
        <v>152</v>
      </c>
      <c r="C31" s="56">
        <v>1</v>
      </c>
      <c r="D31" s="58">
        <v>250</v>
      </c>
    </row>
    <row r="32" spans="1:4" x14ac:dyDescent="0.25">
      <c r="A32" s="49">
        <v>28</v>
      </c>
      <c r="B32" s="57" t="s">
        <v>153</v>
      </c>
      <c r="C32" s="56">
        <v>4</v>
      </c>
      <c r="D32" s="58">
        <v>1375.41</v>
      </c>
    </row>
    <row r="33" spans="1:4" x14ac:dyDescent="0.25">
      <c r="A33" s="49">
        <v>29</v>
      </c>
      <c r="B33" s="57" t="s">
        <v>154</v>
      </c>
      <c r="C33" s="56">
        <v>2</v>
      </c>
      <c r="D33" s="58">
        <v>2718.03</v>
      </c>
    </row>
    <row r="34" spans="1:4" x14ac:dyDescent="0.25">
      <c r="A34" s="49">
        <v>30</v>
      </c>
      <c r="B34" s="57" t="s">
        <v>155</v>
      </c>
      <c r="C34" s="56">
        <v>1</v>
      </c>
      <c r="D34" s="61">
        <v>2854.15</v>
      </c>
    </row>
    <row r="35" spans="1:4" x14ac:dyDescent="0.25">
      <c r="A35" s="49">
        <v>31</v>
      </c>
      <c r="B35" s="57" t="s">
        <v>156</v>
      </c>
      <c r="C35" s="56">
        <v>1</v>
      </c>
      <c r="D35" s="61">
        <v>110</v>
      </c>
    </row>
    <row r="36" spans="1:4" x14ac:dyDescent="0.25">
      <c r="A36" s="49">
        <v>32</v>
      </c>
      <c r="B36" s="57" t="s">
        <v>157</v>
      </c>
      <c r="C36" s="56">
        <v>2</v>
      </c>
      <c r="D36" s="61">
        <v>5000</v>
      </c>
    </row>
    <row r="37" spans="1:4" x14ac:dyDescent="0.25">
      <c r="A37" s="49">
        <v>33</v>
      </c>
      <c r="B37" s="57" t="s">
        <v>158</v>
      </c>
      <c r="C37" s="56">
        <v>0</v>
      </c>
      <c r="D37" s="61">
        <v>4680</v>
      </c>
    </row>
    <row r="38" spans="1:4" x14ac:dyDescent="0.25">
      <c r="A38" s="49">
        <v>34</v>
      </c>
      <c r="B38" s="57" t="s">
        <v>159</v>
      </c>
      <c r="C38" s="56">
        <v>8</v>
      </c>
      <c r="D38" s="61">
        <v>7808</v>
      </c>
    </row>
    <row r="39" spans="1:4" x14ac:dyDescent="0.25">
      <c r="A39" s="49">
        <v>35</v>
      </c>
      <c r="B39" s="57" t="s">
        <v>160</v>
      </c>
      <c r="C39" s="56">
        <v>33</v>
      </c>
      <c r="D39" s="61">
        <v>10211.4</v>
      </c>
    </row>
    <row r="40" spans="1:4" x14ac:dyDescent="0.25">
      <c r="A40" s="49">
        <v>36</v>
      </c>
      <c r="B40" s="57" t="s">
        <v>161</v>
      </c>
      <c r="C40" s="56">
        <v>1</v>
      </c>
      <c r="D40" s="61">
        <v>684.23</v>
      </c>
    </row>
    <row r="41" spans="1:4" x14ac:dyDescent="0.25">
      <c r="A41" s="49">
        <v>37</v>
      </c>
      <c r="B41" s="66" t="s">
        <v>162</v>
      </c>
      <c r="C41" s="56">
        <v>1</v>
      </c>
      <c r="D41" s="61">
        <v>616.08000000000004</v>
      </c>
    </row>
    <row r="42" spans="1:4" ht="26.25" x14ac:dyDescent="0.25">
      <c r="A42" s="49">
        <v>38</v>
      </c>
      <c r="B42" s="67" t="s">
        <v>163</v>
      </c>
      <c r="C42" s="56">
        <v>45</v>
      </c>
      <c r="D42" s="61">
        <v>20931.919999999998</v>
      </c>
    </row>
    <row r="43" spans="1:4" x14ac:dyDescent="0.25">
      <c r="A43" s="49">
        <v>39</v>
      </c>
      <c r="B43" s="57" t="s">
        <v>164</v>
      </c>
      <c r="C43" s="56">
        <v>3</v>
      </c>
      <c r="D43" s="61">
        <v>5691.9</v>
      </c>
    </row>
    <row r="44" spans="1:4" ht="26.25" x14ac:dyDescent="0.25">
      <c r="A44" s="49">
        <v>40</v>
      </c>
      <c r="B44" s="67" t="s">
        <v>165</v>
      </c>
      <c r="C44" s="56">
        <v>9</v>
      </c>
      <c r="D44" s="61">
        <v>3208</v>
      </c>
    </row>
    <row r="45" spans="1:4" x14ac:dyDescent="0.25">
      <c r="A45" s="49">
        <v>41</v>
      </c>
      <c r="B45" s="57" t="s">
        <v>166</v>
      </c>
      <c r="C45" s="65">
        <v>1</v>
      </c>
      <c r="D45" s="61">
        <v>5287.9</v>
      </c>
    </row>
    <row r="46" spans="1:4" x14ac:dyDescent="0.25">
      <c r="A46" s="49">
        <v>42</v>
      </c>
      <c r="B46" s="57" t="s">
        <v>167</v>
      </c>
      <c r="C46" s="65">
        <v>2</v>
      </c>
      <c r="D46" s="61">
        <v>12671.83</v>
      </c>
    </row>
    <row r="47" spans="1:4" x14ac:dyDescent="0.25">
      <c r="A47" s="49">
        <v>43</v>
      </c>
      <c r="B47" s="57" t="s">
        <v>168</v>
      </c>
      <c r="C47" s="56">
        <v>1</v>
      </c>
      <c r="D47" s="61">
        <v>3781</v>
      </c>
    </row>
    <row r="48" spans="1:4" x14ac:dyDescent="0.25">
      <c r="A48" s="49">
        <v>44</v>
      </c>
      <c r="B48" s="57" t="s">
        <v>169</v>
      </c>
      <c r="C48" s="56">
        <v>62</v>
      </c>
      <c r="D48" s="61">
        <v>23903.35</v>
      </c>
    </row>
    <row r="49" spans="1:4" ht="26.25" x14ac:dyDescent="0.25">
      <c r="A49" s="49">
        <v>45</v>
      </c>
      <c r="B49" s="54" t="s">
        <v>170</v>
      </c>
      <c r="C49" s="56">
        <v>1</v>
      </c>
      <c r="D49" s="61">
        <v>3000</v>
      </c>
    </row>
    <row r="50" spans="1:4" x14ac:dyDescent="0.25">
      <c r="A50" s="49">
        <v>46</v>
      </c>
      <c r="B50" s="57" t="s">
        <v>171</v>
      </c>
      <c r="C50" s="56">
        <v>3</v>
      </c>
      <c r="D50" s="61">
        <f>2457.5+1428.23</f>
        <v>3885.73</v>
      </c>
    </row>
    <row r="51" spans="1:4" x14ac:dyDescent="0.25">
      <c r="A51" s="49">
        <v>47</v>
      </c>
      <c r="B51" s="57" t="s">
        <v>172</v>
      </c>
      <c r="C51" s="65">
        <v>2</v>
      </c>
      <c r="D51" s="61">
        <v>4626</v>
      </c>
    </row>
    <row r="52" spans="1:4" x14ac:dyDescent="0.25">
      <c r="A52" s="49">
        <v>48</v>
      </c>
      <c r="B52" s="57" t="s">
        <v>173</v>
      </c>
      <c r="C52" s="65">
        <v>1</v>
      </c>
      <c r="D52" s="61">
        <v>2940.04</v>
      </c>
    </row>
    <row r="53" spans="1:4" ht="26.25" x14ac:dyDescent="0.25">
      <c r="A53" s="49">
        <v>49</v>
      </c>
      <c r="B53" s="67" t="s">
        <v>174</v>
      </c>
      <c r="C53" s="56">
        <v>3</v>
      </c>
      <c r="D53" s="61">
        <f>5578+2927.23</f>
        <v>8505.23</v>
      </c>
    </row>
    <row r="54" spans="1:4" x14ac:dyDescent="0.25">
      <c r="A54" s="49">
        <v>50</v>
      </c>
      <c r="B54" s="57" t="s">
        <v>175</v>
      </c>
      <c r="C54" s="56">
        <v>2</v>
      </c>
      <c r="D54" s="61">
        <v>2644</v>
      </c>
    </row>
    <row r="55" spans="1:4" x14ac:dyDescent="0.25">
      <c r="A55" s="49">
        <v>51</v>
      </c>
      <c r="B55" s="57" t="s">
        <v>176</v>
      </c>
      <c r="C55" s="56">
        <v>5</v>
      </c>
      <c r="D55" s="61">
        <v>1300</v>
      </c>
    </row>
    <row r="56" spans="1:4" ht="26.25" x14ac:dyDescent="0.25">
      <c r="A56" s="49">
        <v>52</v>
      </c>
      <c r="B56" s="67" t="s">
        <v>177</v>
      </c>
      <c r="C56" s="56">
        <v>1</v>
      </c>
      <c r="D56" s="61">
        <v>1662.98</v>
      </c>
    </row>
    <row r="57" spans="1:4" x14ac:dyDescent="0.25">
      <c r="A57" s="49">
        <v>53</v>
      </c>
      <c r="B57" s="57" t="s">
        <v>178</v>
      </c>
      <c r="C57" s="56">
        <v>1</v>
      </c>
      <c r="D57" s="68">
        <v>882</v>
      </c>
    </row>
    <row r="58" spans="1:4" x14ac:dyDescent="0.25">
      <c r="A58" s="49">
        <v>54</v>
      </c>
      <c r="B58" s="57" t="s">
        <v>179</v>
      </c>
      <c r="C58" s="56">
        <v>1</v>
      </c>
      <c r="D58" s="61">
        <v>2346.98</v>
      </c>
    </row>
    <row r="59" spans="1:4" x14ac:dyDescent="0.25">
      <c r="A59" s="49">
        <v>55</v>
      </c>
      <c r="B59" s="66" t="s">
        <v>180</v>
      </c>
      <c r="C59" s="56">
        <v>2</v>
      </c>
      <c r="D59" s="61">
        <v>790</v>
      </c>
    </row>
    <row r="60" spans="1:4" x14ac:dyDescent="0.25">
      <c r="A60" s="49">
        <v>56</v>
      </c>
      <c r="B60" s="57" t="s">
        <v>181</v>
      </c>
      <c r="C60" s="56">
        <v>2</v>
      </c>
      <c r="D60" s="61">
        <v>2100</v>
      </c>
    </row>
    <row r="61" spans="1:4" x14ac:dyDescent="0.25">
      <c r="A61" s="49">
        <v>57</v>
      </c>
      <c r="B61" s="57" t="s">
        <v>182</v>
      </c>
      <c r="C61" s="65">
        <v>14</v>
      </c>
      <c r="D61" s="58">
        <f>2866.5+6552</f>
        <v>9418.5</v>
      </c>
    </row>
    <row r="62" spans="1:4" x14ac:dyDescent="0.25">
      <c r="A62" s="49">
        <v>58</v>
      </c>
      <c r="B62" s="67" t="s">
        <v>183</v>
      </c>
      <c r="C62" s="65">
        <v>3</v>
      </c>
      <c r="D62" s="58">
        <v>4446</v>
      </c>
    </row>
    <row r="63" spans="1:4" ht="26.25" x14ac:dyDescent="0.25">
      <c r="A63" s="49">
        <v>59</v>
      </c>
      <c r="B63" s="54" t="s">
        <v>184</v>
      </c>
      <c r="C63" s="65">
        <v>26</v>
      </c>
      <c r="D63" s="61">
        <f>5893.2+220+5000</f>
        <v>11113.2</v>
      </c>
    </row>
    <row r="64" spans="1:4" x14ac:dyDescent="0.25">
      <c r="A64" s="49">
        <v>60</v>
      </c>
      <c r="B64" s="57" t="s">
        <v>185</v>
      </c>
      <c r="C64" s="56">
        <v>8</v>
      </c>
      <c r="D64" s="61">
        <v>3215</v>
      </c>
    </row>
    <row r="65" spans="1:4" x14ac:dyDescent="0.25">
      <c r="A65" s="49">
        <v>61</v>
      </c>
      <c r="B65" s="57" t="s">
        <v>186</v>
      </c>
      <c r="C65" s="56">
        <v>1</v>
      </c>
      <c r="D65" s="61">
        <v>2546</v>
      </c>
    </row>
    <row r="66" spans="1:4" x14ac:dyDescent="0.25">
      <c r="A66" s="49">
        <v>62</v>
      </c>
      <c r="B66" s="57" t="s">
        <v>187</v>
      </c>
      <c r="C66" s="65">
        <v>12</v>
      </c>
      <c r="D66" s="58">
        <v>9775</v>
      </c>
    </row>
    <row r="67" spans="1:4" x14ac:dyDescent="0.25">
      <c r="A67" s="49">
        <v>63</v>
      </c>
      <c r="B67" s="57" t="s">
        <v>188</v>
      </c>
      <c r="C67" s="65">
        <v>1</v>
      </c>
      <c r="D67" s="58">
        <v>1000</v>
      </c>
    </row>
    <row r="68" spans="1:4" x14ac:dyDescent="0.25">
      <c r="A68" s="49">
        <v>64</v>
      </c>
      <c r="B68" s="57" t="s">
        <v>189</v>
      </c>
      <c r="C68" s="65">
        <v>3</v>
      </c>
      <c r="D68" s="58">
        <v>2170.9499999999998</v>
      </c>
    </row>
    <row r="69" spans="1:4" x14ac:dyDescent="0.25">
      <c r="A69" s="49">
        <v>65</v>
      </c>
      <c r="B69" s="69" t="s">
        <v>190</v>
      </c>
      <c r="C69" s="70">
        <v>3</v>
      </c>
      <c r="D69" s="71">
        <v>5235.72</v>
      </c>
    </row>
    <row r="70" spans="1:4" ht="12.75" customHeight="1" x14ac:dyDescent="0.25">
      <c r="A70" s="49">
        <v>66</v>
      </c>
      <c r="B70" s="72" t="s">
        <v>191</v>
      </c>
      <c r="C70" s="65">
        <v>0</v>
      </c>
      <c r="D70" s="58">
        <v>3000</v>
      </c>
    </row>
    <row r="71" spans="1:4" ht="14.25" customHeight="1" x14ac:dyDescent="0.25">
      <c r="A71" s="49">
        <v>67</v>
      </c>
      <c r="B71" s="57" t="s">
        <v>192</v>
      </c>
      <c r="C71" s="65">
        <v>0</v>
      </c>
      <c r="D71" s="58">
        <v>4000</v>
      </c>
    </row>
    <row r="72" spans="1:4" x14ac:dyDescent="0.25">
      <c r="A72" s="49">
        <v>68</v>
      </c>
      <c r="B72" s="57" t="s">
        <v>193</v>
      </c>
      <c r="C72" s="65">
        <v>0</v>
      </c>
      <c r="D72" s="58">
        <v>3000</v>
      </c>
    </row>
    <row r="73" spans="1:4" x14ac:dyDescent="0.25">
      <c r="A73" s="42"/>
      <c r="B73" s="42"/>
      <c r="C73" s="73">
        <f>SUM(C5:C72)</f>
        <v>485</v>
      </c>
      <c r="D73" s="74">
        <f>SUM(D5:D72)</f>
        <v>296555.58</v>
      </c>
    </row>
    <row r="74" spans="1:4" x14ac:dyDescent="0.25">
      <c r="A74" s="42"/>
      <c r="B74" s="42"/>
      <c r="C74" s="42"/>
      <c r="D74" s="42"/>
    </row>
    <row r="75" spans="1:4" x14ac:dyDescent="0.25">
      <c r="A75" s="42"/>
      <c r="B75" s="42"/>
      <c r="C75" s="42"/>
      <c r="D75" s="42"/>
    </row>
  </sheetData>
  <mergeCells count="1">
    <mergeCell ref="C3:D3"/>
  </mergeCells>
  <pageMargins left="0.7" right="0.7" top="0.75" bottom="0.75" header="0.3" footer="0.3"/>
  <pageSetup paperSize="9" scale="63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289C35EBCD7245A52D2F11A7E99DC4" ma:contentTypeVersion="15" ma:contentTypeDescription="Ein neues Dokument erstellen." ma:contentTypeScope="" ma:versionID="667e9a3341cbcf6d35fd9e2f7968febd">
  <xsd:schema xmlns:xsd="http://www.w3.org/2001/XMLSchema" xmlns:xs="http://www.w3.org/2001/XMLSchema" xmlns:p="http://schemas.microsoft.com/office/2006/metadata/properties" xmlns:ns3="29820854-2437-47c6-95f9-d895837d2d9d" xmlns:ns4="934a283b-b912-454f-a3fd-85f62b6d5080" targetNamespace="http://schemas.microsoft.com/office/2006/metadata/properties" ma:root="true" ma:fieldsID="a27e420f0126cbc9c55c0ca5eb463b12" ns3:_="" ns4:_="">
    <xsd:import namespace="29820854-2437-47c6-95f9-d895837d2d9d"/>
    <xsd:import namespace="934a283b-b912-454f-a3fd-85f62b6d508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20854-2437-47c6-95f9-d895837d2d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a283b-b912-454f-a3fd-85f62b6d508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9820854-2437-47c6-95f9-d895837d2d9d" xsi:nil="true"/>
  </documentManagement>
</p:properties>
</file>

<file path=customXml/itemProps1.xml><?xml version="1.0" encoding="utf-8"?>
<ds:datastoreItem xmlns:ds="http://schemas.openxmlformats.org/officeDocument/2006/customXml" ds:itemID="{19FB8E04-CE53-4DB3-BC09-A3C53DA2C4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820854-2437-47c6-95f9-d895837d2d9d"/>
    <ds:schemaRef ds:uri="934a283b-b912-454f-a3fd-85f62b6d50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CF1067-80E3-4865-A38F-225CB7741C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65C252-920B-4019-90D7-680AE0313930}">
  <ds:schemaRefs>
    <ds:schemaRef ds:uri="http://schemas.microsoft.com/office/2006/metadata/properties"/>
    <ds:schemaRef ds:uri="http://schemas.microsoft.com/office/infopath/2007/PartnerControls"/>
    <ds:schemaRef ds:uri="29820854-2437-47c6-95f9-d895837d2d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Ugovori o dijelu 2022.</vt:lpstr>
      <vt:lpstr>Donacije BiH 2022.</vt:lpstr>
      <vt:lpstr>Donacije Superheroji</vt:lpstr>
      <vt:lpstr>Strucni skupovi 2022.BiH</vt:lpstr>
      <vt:lpstr>Stručni skupovi BL</vt:lpstr>
      <vt:lpstr>Stručni skupovi Federacija BiH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 Stupar</dc:creator>
  <cp:lastModifiedBy>Ika Bukvic</cp:lastModifiedBy>
  <cp:lastPrinted>2023-01-18T08:21:45Z</cp:lastPrinted>
  <dcterms:created xsi:type="dcterms:W3CDTF">2022-01-24T11:49:13Z</dcterms:created>
  <dcterms:modified xsi:type="dcterms:W3CDTF">2023-01-20T10:01:46Z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0x010100DE289C35EBCD7245A52D2F11A7E99DC4</vt:lpwstr>
  </property>
</Properties>
</file>